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firstSheet="3" activeTab="8"/>
  </bookViews>
  <sheets>
    <sheet name="Enero" sheetId="2" r:id="rId1"/>
    <sheet name="Febrero" sheetId="3" r:id="rId2"/>
    <sheet name="Marzo" sheetId="4" r:id="rId3"/>
    <sheet name="Abril" sheetId="5" r:id="rId4"/>
    <sheet name="Mayo" sheetId="6" r:id="rId5"/>
    <sheet name="Junio " sheetId="7" r:id="rId6"/>
    <sheet name="julio " sheetId="8" r:id="rId7"/>
    <sheet name="agosto" sheetId="9" r:id="rId8"/>
    <sheet name="septimbre" sheetId="10" r:id="rId9"/>
    <sheet name="octubre" sheetId="11" r:id="rId10"/>
    <sheet name="Noviembre" sheetId="12" r:id="rId1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<sst xmlns="http://schemas.openxmlformats.org/spreadsheetml/2006/main" count="1243" uniqueCount="114">
  <si>
    <t xml:space="preserve"> INDUSTRIA, COMERCIO Y MIPYMES</t>
  </si>
  <si>
    <t>Ejecución de Gastos y Aplicaciones Financieras</t>
  </si>
  <si>
    <t>AÑO 2021</t>
  </si>
  <si>
    <t>(En RD$)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</si>
  <si>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</si>
  <si>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</si>
  <si>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</si>
  <si>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</si>
  <si>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</si>
  <si>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</si>
  <si>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</si>
  <si>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</si>
  <si>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</si>
  <si>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</si>
  <si>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</si>
  <si>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</si>
  <si>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</si>
  <si>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</si>
  <si>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</si>
  <si>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</si>
  <si>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</si>
  <si>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</si>
  <si>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</si>
  <si>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</si>
  <si>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</si>
  <si>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</si>
  <si>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</si>
  <si>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</si>
  <si>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</si>
  <si>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</si>
  <si>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</si>
  <si>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</si>
  <si>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</si>
  <si>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</si>
  <si>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</si>
  <si>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</si>
  <si>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</si>
  <si>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</si>
  <si>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</si>
  <si>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</si>
  <si>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</si>
  <si>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</si>
  <si>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</si>
  <si>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</si>
  <si>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</si>
  <si>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</si>
  <si>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</si>
  <si>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</si>
  <si>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</si>
  <si>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</si>
  <si>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</si>
  <si>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</si>
  <si>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</si>
  <si>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</si>
  <si>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</si>
  <si>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</si>
  <si>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</si>
  <si>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</si>
  <si>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</si>
  <si>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</si>
  <si>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</si>
  <si>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</si>
  <si>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</si>
  <si>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</si>
  <si>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</si>
  <si>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</si>
  <si>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</si>
  <si>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</si>
  <si>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</si>
  <si>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</si>
  <si>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</si>
  <si>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</si>
  <si>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</si>
  <si>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</si>
  <si>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</si>
  <si>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</si>
  <si>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</si>
  <si>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</si>
  <si>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</si>
  <si>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</si>
  <si>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</si>
  <si>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</si>
  <si>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</si>
  <si>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</si>
  <si>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</si>
  <si>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</si>
  <si>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</si>
  <si>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</si>
  <si>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</si>
  <si>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</si>
  <si>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</si>
  <si>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</si>
  <si>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</si>
  <si>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</si>
  <si>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</si>
  <si>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</si>
  <si>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</si>
  <si>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</si>
  <si>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</si>
  <si>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Sistema de Información de la Gestión Financiera (SIGEF).</t>
    </r>
  </si>
  <si>
    <t>Notas:</t>
  </si>
  <si>
    <t xml:space="preserve">1. Gasto devengado. </t>
  </si>
  <si>
    <t>APROBADO POR</t>
  </si>
  <si>
    <t>LIC. YASIRYS GERMAN FRIAS</t>
  </si>
  <si>
    <t>DIRECTORA FINANCIERA</t>
  </si>
  <si>
    <t>Presupesto Aprobado</t>
  </si>
  <si>
    <t>Prespuesto Modificado</t>
  </si>
  <si>
    <t xml:space="preserve">GASTOS DEVENGADOS </t>
  </si>
  <si>
    <t xml:space="preserve">Detalle                                                                                                               Total </t>
  </si>
  <si>
    <t xml:space="preserve">2. Se presenta Gasto del Mes; Actualizado por el devengado de los meses anteriores </t>
  </si>
  <si>
    <t xml:space="preserve">3. Se presenta la clasificación objetal del gasto al nivel de cuenta. </t>
  </si>
  <si>
    <t>4. Fecha de imputación: al 31 de enero 2021</t>
  </si>
  <si>
    <t>5. Fecha de Registro:  al dia 10 febrero 2021</t>
  </si>
  <si>
    <t>6.Fuente: Sistema de Información de la Gestión Financiera (SIGEF).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</si>
</sst>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6"/>
      <color rgb="FF000000"/>
      <name val="Helvetica-Bold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2" fillId="0" borderId="0">
      <alignment/>
      <protection/>
    </xf>
  </cellStyleXfs>
  <cellXfs count="142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 vertical="center"/>
    </xf>
    <xf numFmtId="43" fontId="7" fillId="0" borderId="4" xfId="0" applyNumberFormat="1" applyFont="1" applyBorder="1" applyAlignment="1">
      <alignment horizontal="right" vertical="center"/>
    </xf>
    <xf numFmtId="4" fontId="0" fillId="0" borderId="0" xfId="0" applyNumberFormat="1"/>
    <xf numFmtId="49" fontId="9" fillId="0" borderId="3" xfId="0" applyNumberFormat="1" applyFont="1" applyBorder="1" applyAlignment="1">
      <alignment horizontal="left" vertical="center" wrapText="1" indent="2"/>
    </xf>
    <xf numFmtId="43" fontId="9" fillId="0" borderId="0" xfId="0" applyNumberFormat="1" applyFont="1" applyAlignment="1">
      <alignment horizontal="right" vertical="center"/>
    </xf>
    <xf numFmtId="43" fontId="9" fillId="0" borderId="4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2"/>
    </xf>
    <xf numFmtId="43" fontId="9" fillId="0" borderId="6" xfId="0" applyNumberFormat="1" applyFont="1" applyBorder="1" applyAlignment="1">
      <alignment horizontal="right" vertical="center"/>
    </xf>
    <xf numFmtId="43" fontId="9" fillId="0" borderId="7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 indent="2"/>
    </xf>
    <xf numFmtId="49" fontId="9" fillId="0" borderId="8" xfId="0" applyNumberFormat="1" applyFont="1" applyBorder="1" applyAlignment="1">
      <alignment horizontal="left" vertical="center" wrapText="1" indent="2"/>
    </xf>
    <xf numFmtId="43" fontId="9" fillId="0" borderId="9" xfId="0" applyNumberFormat="1" applyFont="1" applyBorder="1" applyAlignment="1">
      <alignment horizontal="right" vertical="center"/>
    </xf>
    <xf numFmtId="43" fontId="9" fillId="0" borderId="10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 indent="1"/>
    </xf>
    <xf numFmtId="43" fontId="7" fillId="0" borderId="9" xfId="0" applyNumberFormat="1" applyFont="1" applyBorder="1" applyAlignment="1">
      <alignment horizontal="right" vertical="center"/>
    </xf>
    <xf numFmtId="43" fontId="7" fillId="0" borderId="10" xfId="0" applyNumberFormat="1" applyFont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3" fontId="7" fillId="3" borderId="6" xfId="0" applyNumberFormat="1" applyFont="1" applyFill="1" applyBorder="1" applyAlignment="1">
      <alignment horizontal="right" vertical="center"/>
    </xf>
    <xf numFmtId="43" fontId="7" fillId="3" borderId="7" xfId="0" applyNumberFormat="1" applyFont="1" applyFill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/>
    </xf>
    <xf numFmtId="43" fontId="11" fillId="0" borderId="9" xfId="0" applyNumberFormat="1" applyFont="1" applyBorder="1" applyAlignment="1">
      <alignment horizontal="right"/>
    </xf>
    <xf numFmtId="43" fontId="12" fillId="0" borderId="9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 vertical="center" wrapText="1" indent="3"/>
    </xf>
    <xf numFmtId="49" fontId="13" fillId="3" borderId="5" xfId="0" applyNumberFormat="1" applyFont="1" applyFill="1" applyBorder="1" applyAlignment="1">
      <alignment horizontal="left" vertical="center" wrapText="1"/>
    </xf>
    <xf numFmtId="43" fontId="9" fillId="3" borderId="6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left" vertical="center"/>
    </xf>
    <xf numFmtId="43" fontId="6" fillId="2" borderId="1" xfId="20" applyFont="1" applyFill="1" applyBorder="1" applyAlignment="1">
      <alignment horizontal="right" vertical="center"/>
    </xf>
    <xf numFmtId="43" fontId="15" fillId="2" borderId="1" xfId="20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/>
    </xf>
    <xf numFmtId="43" fontId="17" fillId="0" borderId="0" xfId="0" applyNumberFormat="1" applyFont="1" applyAlignment="1">
      <alignment horizontal="right"/>
    </xf>
    <xf numFmtId="43" fontId="17" fillId="0" borderId="4" xfId="0" applyNumberFormat="1" applyFont="1" applyBorder="1" applyAlignment="1">
      <alignment horizontal="right"/>
    </xf>
    <xf numFmtId="43" fontId="10" fillId="0" borderId="4" xfId="0" applyNumberFormat="1" applyFont="1" applyBorder="1" applyAlignment="1">
      <alignment horizontal="right"/>
    </xf>
    <xf numFmtId="0" fontId="18" fillId="0" borderId="3" xfId="0" applyFont="1" applyBorder="1" applyAlignment="1">
      <alignment vertical="center"/>
    </xf>
    <xf numFmtId="164" fontId="0" fillId="0" borderId="0" xfId="0" applyNumberFormat="1"/>
    <xf numFmtId="0" fontId="0" fillId="0" borderId="3" xfId="0" applyBorder="1" applyAlignment="1">
      <alignment horizontal="left" vertical="center"/>
    </xf>
    <xf numFmtId="43" fontId="19" fillId="0" borderId="0" xfId="20" applyFont="1" applyBorder="1"/>
    <xf numFmtId="43" fontId="19" fillId="0" borderId="4" xfId="20" applyFont="1" applyBorder="1"/>
    <xf numFmtId="4" fontId="1" fillId="0" borderId="4" xfId="0" applyNumberFormat="1" applyFont="1" applyBorder="1"/>
    <xf numFmtId="43" fontId="0" fillId="0" borderId="0" xfId="20" applyFont="1"/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0" fillId="0" borderId="6" xfId="0" applyBorder="1"/>
    <xf numFmtId="0" fontId="19" fillId="0" borderId="6" xfId="0" applyFont="1" applyBorder="1"/>
    <xf numFmtId="4" fontId="0" fillId="0" borderId="6" xfId="0" applyNumberFormat="1" applyBorder="1"/>
    <xf numFmtId="4" fontId="1" fillId="0" borderId="7" xfId="0" applyNumberFormat="1" applyFont="1" applyBorder="1"/>
    <xf numFmtId="0" fontId="19" fillId="0" borderId="0" xfId="0" applyFont="1"/>
    <xf numFmtId="4" fontId="1" fillId="0" borderId="0" xfId="0" applyNumberFormat="1" applyFont="1"/>
    <xf numFmtId="0" fontId="21" fillId="0" borderId="0" xfId="0" applyFont="1"/>
    <xf numFmtId="0" fontId="22" fillId="0" borderId="0" xfId="22" applyAlignment="1">
      <alignment horizontal="center"/>
      <protection/>
    </xf>
    <xf numFmtId="43" fontId="17" fillId="0" borderId="0" xfId="0" applyNumberFormat="1" applyFont="1"/>
    <xf numFmtId="4" fontId="0" fillId="0" borderId="0" xfId="0" applyNumberFormat="1" applyAlignment="1">
      <alignment vertical="center"/>
    </xf>
    <xf numFmtId="164" fontId="17" fillId="0" borderId="0" xfId="0" applyNumberFormat="1" applyFont="1" applyAlignment="1">
      <alignment horizontal="right"/>
    </xf>
    <xf numFmtId="43" fontId="23" fillId="0" borderId="0" xfId="0" applyNumberFormat="1" applyFont="1" applyAlignment="1">
      <alignment horizontal="right"/>
    </xf>
    <xf numFmtId="43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24" fillId="0" borderId="0" xfId="0" applyNumberFormat="1" applyFont="1"/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9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 indent="3"/>
    </xf>
    <xf numFmtId="49" fontId="13" fillId="3" borderId="6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/>
    <xf numFmtId="43" fontId="0" fillId="0" borderId="0" xfId="20" applyFont="1"/>
    <xf numFmtId="4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43" fontId="0" fillId="0" borderId="0" xfId="20" applyFont="1" applyBorder="1"/>
    <xf numFmtId="0" fontId="25" fillId="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43" fontId="7" fillId="0" borderId="0" xfId="20" applyFont="1" applyAlignment="1">
      <alignment horizontal="right" vertical="center"/>
    </xf>
    <xf numFmtId="43" fontId="9" fillId="0" borderId="0" xfId="20" applyFont="1" applyBorder="1" applyAlignment="1">
      <alignment horizontal="left" vertical="center" wrapText="1" indent="2"/>
    </xf>
    <xf numFmtId="43" fontId="7" fillId="0" borderId="0" xfId="20" applyFont="1" applyBorder="1" applyAlignment="1">
      <alignment horizontal="left" vertical="center" wrapText="1" indent="1"/>
    </xf>
    <xf numFmtId="43" fontId="9" fillId="0" borderId="6" xfId="20" applyFont="1" applyBorder="1" applyAlignment="1">
      <alignment horizontal="left" vertical="center" wrapText="1" indent="2"/>
    </xf>
    <xf numFmtId="43" fontId="9" fillId="0" borderId="0" xfId="20" applyFont="1" applyAlignment="1">
      <alignment horizontal="left" vertical="center" wrapText="1" indent="2"/>
    </xf>
    <xf numFmtId="43" fontId="9" fillId="0" borderId="9" xfId="20" applyFont="1" applyBorder="1" applyAlignment="1">
      <alignment horizontal="left" vertical="center" wrapText="1" indent="2"/>
    </xf>
    <xf numFmtId="43" fontId="7" fillId="0" borderId="9" xfId="20" applyFont="1" applyBorder="1" applyAlignment="1">
      <alignment horizontal="left" vertical="center" wrapText="1" indent="1"/>
    </xf>
    <xf numFmtId="43" fontId="7" fillId="3" borderId="6" xfId="20" applyFont="1" applyFill="1" applyBorder="1" applyAlignment="1">
      <alignment horizontal="left" vertical="center" wrapText="1"/>
    </xf>
    <xf numFmtId="43" fontId="9" fillId="0" borderId="0" xfId="20" applyFont="1" applyAlignment="1">
      <alignment horizontal="right" vertical="center"/>
    </xf>
    <xf numFmtId="43" fontId="7" fillId="0" borderId="0" xfId="0" applyNumberFormat="1" applyFont="1" applyBorder="1" applyAlignment="1">
      <alignment horizontal="right" vertical="center"/>
    </xf>
    <xf numFmtId="43" fontId="9" fillId="0" borderId="0" xfId="0" applyNumberFormat="1" applyFont="1" applyBorder="1" applyAlignment="1">
      <alignment horizontal="right" vertical="center"/>
    </xf>
    <xf numFmtId="43" fontId="0" fillId="0" borderId="9" xfId="0" applyNumberFormat="1" applyBorder="1"/>
    <xf numFmtId="43" fontId="0" fillId="0" borderId="6" xfId="0" applyNumberFormat="1" applyBorder="1"/>
    <xf numFmtId="43" fontId="9" fillId="3" borderId="7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3" fontId="17" fillId="0" borderId="9" xfId="0" applyNumberFormat="1" applyFont="1" applyBorder="1" applyAlignment="1">
      <alignment horizontal="right"/>
    </xf>
    <xf numFmtId="43" fontId="17" fillId="0" borderId="10" xfId="0" applyNumberFormat="1" applyFont="1" applyBorder="1" applyAlignment="1">
      <alignment horizontal="right"/>
    </xf>
    <xf numFmtId="0" fontId="0" fillId="0" borderId="10" xfId="0" applyBorder="1"/>
    <xf numFmtId="43" fontId="10" fillId="0" borderId="0" xfId="0" applyNumberFormat="1" applyFont="1" applyBorder="1" applyAlignment="1">
      <alignment horizontal="right"/>
    </xf>
    <xf numFmtId="43" fontId="17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7" xfId="0" applyBorder="1"/>
    <xf numFmtId="43" fontId="8" fillId="0" borderId="9" xfId="0" applyNumberFormat="1" applyFont="1" applyBorder="1" applyAlignment="1">
      <alignment horizontal="right"/>
    </xf>
    <xf numFmtId="43" fontId="9" fillId="0" borderId="0" xfId="0" applyNumberFormat="1" applyFont="1" applyBorder="1" applyAlignment="1">
      <alignment horizontal="right"/>
    </xf>
    <xf numFmtId="43" fontId="0" fillId="0" borderId="4" xfId="0" applyNumberFormat="1" applyBorder="1"/>
    <xf numFmtId="43" fontId="10" fillId="0" borderId="0" xfId="0" applyNumberFormat="1" applyFont="1" applyBorder="1" applyAlignment="1">
      <alignment horizontal="right" vertical="center"/>
    </xf>
    <xf numFmtId="43" fontId="14" fillId="2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1" xfId="21" applyFont="1" applyBorder="1" applyAlignment="1">
      <alignment horizontal="center"/>
    </xf>
    <xf numFmtId="0" fontId="5" fillId="0" borderId="1" xfId="21" applyFont="1" applyBorder="1" applyAlignment="1">
      <alignment horizontal="center"/>
    </xf>
    <xf numFmtId="0" fontId="5" fillId="0" borderId="2" xfId="21" applyFont="1" applyBorder="1" applyAlignment="1">
      <alignment horizontal="center"/>
    </xf>
    <xf numFmtId="0" fontId="3" fillId="0" borderId="0" xfId="21" applyFont="1" applyAlignment="1">
      <alignment horizontal="center" wrapText="1"/>
    </xf>
    <xf numFmtId="0" fontId="4" fillId="0" borderId="0" xfId="21" applyFont="1" applyAlignment="1">
      <alignment horizontal="center"/>
    </xf>
    <xf numFmtId="0" fontId="5" fillId="0" borderId="0" xfId="2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D2006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18</xdr:col>
      <xdr:colOff>9525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0"/>
          <a:ext cx="117633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116</xdr:row>
      <xdr:rowOff>133350</xdr:rowOff>
    </xdr:from>
    <xdr:to>
      <xdr:col>17</xdr:col>
      <xdr:colOff>914400</xdr:colOff>
      <xdr:row>129</xdr:row>
      <xdr:rowOff>85725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0928925"/>
          <a:ext cx="10887075" cy="3200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0</xdr:row>
      <xdr:rowOff>0</xdr:rowOff>
    </xdr:from>
    <xdr:to>
      <xdr:col>11</xdr:col>
      <xdr:colOff>333375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91525" y="0"/>
          <a:ext cx="117633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3848100</xdr:colOff>
      <xdr:row>116</xdr:row>
      <xdr:rowOff>133350</xdr:rowOff>
    </xdr:from>
    <xdr:to>
      <xdr:col>7</xdr:col>
      <xdr:colOff>1028700</xdr:colOff>
      <xdr:row>129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40928925"/>
          <a:ext cx="10887075" cy="3200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oneCellAnchor>
    <xdr:from>
      <xdr:col>1</xdr:col>
      <xdr:colOff>9525</xdr:colOff>
      <xdr:row>130</xdr:row>
      <xdr:rowOff>76200</xdr:rowOff>
    </xdr:from>
    <xdr:ext cx="18449925" cy="781050"/>
    <xdr:sp macro="" textlink="">
      <xdr:nvSpPr>
        <xdr:cNvPr id="6" name="CuadroTexto 5"/>
        <xdr:cNvSpPr txBox="1"/>
      </xdr:nvSpPr>
      <xdr:spPr>
        <a:xfrm>
          <a:off x="95250" y="44386500"/>
          <a:ext cx="18449925" cy="7810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DEFINICIONES: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Presupuesto Aprobado: Se refiere al presupuesto aprobado en la Ley de Presupuesto General del Estado.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Presupuesto Modificado: Se refiere al presupuesto aprobado en caso de que el Congreso Nacional apruebe un presupuesto complementario.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0</xdr:row>
      <xdr:rowOff>0</xdr:rowOff>
    </xdr:from>
    <xdr:to>
      <xdr:col>11</xdr:col>
      <xdr:colOff>38100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96250" y="0"/>
          <a:ext cx="117633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3848100</xdr:colOff>
      <xdr:row>116</xdr:row>
      <xdr:rowOff>133350</xdr:rowOff>
    </xdr:from>
    <xdr:to>
      <xdr:col>7</xdr:col>
      <xdr:colOff>1028700</xdr:colOff>
      <xdr:row>129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40928925"/>
          <a:ext cx="10887075" cy="3200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oneCellAnchor>
    <xdr:from>
      <xdr:col>1</xdr:col>
      <xdr:colOff>38100</xdr:colOff>
      <xdr:row>130</xdr:row>
      <xdr:rowOff>0</xdr:rowOff>
    </xdr:from>
    <xdr:ext cx="18449925" cy="781050"/>
    <xdr:sp macro="" textlink="">
      <xdr:nvSpPr>
        <xdr:cNvPr id="4" name="CuadroTexto 3"/>
        <xdr:cNvSpPr txBox="1"/>
      </xdr:nvSpPr>
      <xdr:spPr>
        <a:xfrm>
          <a:off x="123825" y="44310300"/>
          <a:ext cx="18449925" cy="78105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/>
            <a:t>DEFINICIONES:</a:t>
          </a:r>
        </a:p>
        <a:p>
          <a:r>
            <a:rPr lang="es-DO" sz="1100"/>
            <a:t>Presupuesto Aprobado: Se refiere al presupuesto aprobado en la Ley de Presupuesto General del Estado.</a:t>
          </a:r>
        </a:p>
        <a:p>
          <a:r>
            <a:rPr lang="es-DO" sz="1100"/>
            <a:t>Presupuesto Modificado: Se refiere al presupuesto aprobado en caso de que el Congreso Nacional apruebe un presupuesto complementario. </a:t>
          </a:r>
        </a:p>
        <a:p>
          <a:r>
            <a:rPr lang="es-DO" sz="1100"/>
            <a: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0</xdr:rowOff>
    </xdr:from>
    <xdr:to>
      <xdr:col>6</xdr:col>
      <xdr:colOff>0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" y="0"/>
          <a:ext cx="117633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116</xdr:row>
      <xdr:rowOff>133350</xdr:rowOff>
    </xdr:from>
    <xdr:to>
      <xdr:col>5</xdr:col>
      <xdr:colOff>542925</xdr:colOff>
      <xdr:row>129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0928925"/>
          <a:ext cx="10887075" cy="3200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0</xdr:rowOff>
    </xdr:from>
    <xdr:to>
      <xdr:col>6</xdr:col>
      <xdr:colOff>0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" y="0"/>
          <a:ext cx="117633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1619250</xdr:colOff>
      <xdr:row>116</xdr:row>
      <xdr:rowOff>114300</xdr:rowOff>
    </xdr:from>
    <xdr:to>
      <xdr:col>6</xdr:col>
      <xdr:colOff>209550</xdr:colOff>
      <xdr:row>129</xdr:row>
      <xdr:rowOff>66675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40909875"/>
          <a:ext cx="10887075" cy="3200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0</xdr:rowOff>
    </xdr:from>
    <xdr:to>
      <xdr:col>6</xdr:col>
      <xdr:colOff>0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" y="0"/>
          <a:ext cx="117633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1619250</xdr:colOff>
      <xdr:row>116</xdr:row>
      <xdr:rowOff>114300</xdr:rowOff>
    </xdr:from>
    <xdr:to>
      <xdr:col>6</xdr:col>
      <xdr:colOff>209550</xdr:colOff>
      <xdr:row>129</xdr:row>
      <xdr:rowOff>66675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40909875"/>
          <a:ext cx="10887075" cy="3200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0</xdr:rowOff>
    </xdr:from>
    <xdr:to>
      <xdr:col>6</xdr:col>
      <xdr:colOff>0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" y="0"/>
          <a:ext cx="117633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3848100</xdr:colOff>
      <xdr:row>116</xdr:row>
      <xdr:rowOff>133350</xdr:rowOff>
    </xdr:from>
    <xdr:to>
      <xdr:col>7</xdr:col>
      <xdr:colOff>1028700</xdr:colOff>
      <xdr:row>129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40928925"/>
          <a:ext cx="10887075" cy="3200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3914775</xdr:colOff>
      <xdr:row>0</xdr:row>
      <xdr:rowOff>0</xdr:rowOff>
    </xdr:from>
    <xdr:to>
      <xdr:col>8</xdr:col>
      <xdr:colOff>495300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0" y="0"/>
          <a:ext cx="117633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3848100</xdr:colOff>
      <xdr:row>116</xdr:row>
      <xdr:rowOff>133350</xdr:rowOff>
    </xdr:from>
    <xdr:to>
      <xdr:col>7</xdr:col>
      <xdr:colOff>1028700</xdr:colOff>
      <xdr:row>129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40928925"/>
          <a:ext cx="10887075" cy="3200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4733925</xdr:colOff>
      <xdr:row>0</xdr:row>
      <xdr:rowOff>0</xdr:rowOff>
    </xdr:from>
    <xdr:to>
      <xdr:col>8</xdr:col>
      <xdr:colOff>1314450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17633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3848100</xdr:colOff>
      <xdr:row>116</xdr:row>
      <xdr:rowOff>133350</xdr:rowOff>
    </xdr:from>
    <xdr:to>
      <xdr:col>7</xdr:col>
      <xdr:colOff>1028700</xdr:colOff>
      <xdr:row>129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40928925"/>
          <a:ext cx="10887075" cy="3200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9</xdr:col>
      <xdr:colOff>1457325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57950" y="0"/>
          <a:ext cx="117633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3848100</xdr:colOff>
      <xdr:row>116</xdr:row>
      <xdr:rowOff>133350</xdr:rowOff>
    </xdr:from>
    <xdr:to>
      <xdr:col>7</xdr:col>
      <xdr:colOff>1028700</xdr:colOff>
      <xdr:row>129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40928925"/>
          <a:ext cx="10887075" cy="3200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838200</xdr:colOff>
      <xdr:row>0</xdr:row>
      <xdr:rowOff>0</xdr:rowOff>
    </xdr:from>
    <xdr:to>
      <xdr:col>9</xdr:col>
      <xdr:colOff>1466850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67475" y="0"/>
          <a:ext cx="117633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3848100</xdr:colOff>
      <xdr:row>116</xdr:row>
      <xdr:rowOff>133350</xdr:rowOff>
    </xdr:from>
    <xdr:to>
      <xdr:col>7</xdr:col>
      <xdr:colOff>1028700</xdr:colOff>
      <xdr:row>129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40928925"/>
          <a:ext cx="10887075" cy="3200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oneCellAnchor>
    <xdr:from>
      <xdr:col>0</xdr:col>
      <xdr:colOff>85725</xdr:colOff>
      <xdr:row>129</xdr:row>
      <xdr:rowOff>209550</xdr:rowOff>
    </xdr:from>
    <xdr:ext cx="18526125" cy="1123950"/>
    <xdr:sp macro="" textlink="">
      <xdr:nvSpPr>
        <xdr:cNvPr id="4" name="CuadroTexto 3"/>
        <xdr:cNvSpPr txBox="1"/>
      </xdr:nvSpPr>
      <xdr:spPr>
        <a:xfrm>
          <a:off x="85725" y="44253150"/>
          <a:ext cx="18526125" cy="112395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/>
            <a:t> </a:t>
          </a:r>
        </a:p>
        <a:p>
          <a:r>
            <a:rPr lang="es-DO" sz="1100"/>
            <a:t>DEFINICIONES:</a:t>
          </a:r>
        </a:p>
        <a:p>
          <a:r>
            <a:rPr lang="es-DO" sz="1100"/>
            <a:t>Presupuesto Aprobado: Se refiere al presupuesto aprobado en la Ley de Presupuesto General del Estado.</a:t>
          </a:r>
        </a:p>
        <a:p>
          <a:r>
            <a:rPr lang="es-DO" sz="1100"/>
            <a:t>Presupuesto Modificado: Se refiere al presupuesto aprobado en caso de que el Congreso Nacional apruebe un presupuesto complementario. </a:t>
          </a:r>
        </a:p>
        <a:p>
          <a:r>
            <a:rPr lang="es-DO" sz="1100"/>
            <a: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a:t>
          </a:r>
        </a:p>
        <a:p>
          <a:endParaRPr lang="es-D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6F6D-ECF3-4546-8005-3B7A26ECAA14}">
  <dimension ref="B15:AB159"/>
  <sheetViews>
    <sheetView workbookViewId="0" topLeftCell="A122">
      <selection activeCell="B132" sqref="B132"/>
    </sheetView>
  </sheetViews>
  <sheetFormatPr defaultColWidth="9.140625" defaultRowHeight="15"/>
  <cols>
    <col min="1" max="1" width="1.28515625" style="0" customWidth="1"/>
    <col min="2" max="2" width="83.140625" style="0" customWidth="1"/>
    <col min="3" max="3" width="30.28125" style="0" bestFit="1" customWidth="1"/>
    <col min="4" max="4" width="24.7109375" style="0" bestFit="1" customWidth="1"/>
    <col min="5" max="5" width="20.8515625" style="0" customWidth="1"/>
    <col min="6" max="6" width="19.8515625" style="0" hidden="1" customWidth="1"/>
    <col min="7" max="7" width="21.140625" style="0" hidden="1" customWidth="1"/>
    <col min="8" max="8" width="22.140625" style="0" hidden="1" customWidth="1"/>
    <col min="9" max="9" width="22.421875" style="0" hidden="1" customWidth="1"/>
    <col min="10" max="10" width="22.7109375" style="0" hidden="1" customWidth="1"/>
    <col min="11" max="11" width="23.140625" style="0" hidden="1" customWidth="1"/>
    <col min="12" max="12" width="24.7109375" style="0" hidden="1" customWidth="1"/>
    <col min="13" max="13" width="25.140625" style="0" hidden="1" customWidth="1"/>
    <col min="14" max="14" width="24.57421875" style="0" hidden="1" customWidth="1"/>
    <col min="15" max="15" width="24.7109375" style="0" hidden="1" customWidth="1"/>
    <col min="16" max="16" width="0.71875" style="0" hidden="1" customWidth="1"/>
    <col min="17" max="17" width="22.140625" style="0" hidden="1" customWidth="1"/>
    <col min="18" max="18" width="19.421875" style="0" bestFit="1" customWidth="1"/>
    <col min="19" max="19" width="3.8515625" style="0" customWidth="1"/>
    <col min="20" max="20" width="19.140625" style="0" customWidth="1"/>
    <col min="22" max="22" width="22.28125" style="0" customWidth="1"/>
    <col min="23" max="23" width="105.140625" style="0" customWidth="1"/>
    <col min="259" max="259" width="1.28515625" style="0" customWidth="1"/>
    <col min="260" max="260" width="83.140625" style="0" customWidth="1"/>
    <col min="261" max="261" width="21.00390625" style="0" customWidth="1"/>
    <col min="262" max="262" width="19.8515625" style="0" customWidth="1"/>
    <col min="263" max="263" width="21.140625" style="0" customWidth="1"/>
    <col min="264" max="264" width="22.140625" style="0" customWidth="1"/>
    <col min="265" max="265" width="22.421875" style="0" customWidth="1"/>
    <col min="266" max="266" width="22.7109375" style="0" customWidth="1"/>
    <col min="267" max="267" width="23.140625" style="0" customWidth="1"/>
    <col min="268" max="268" width="24.7109375" style="0" customWidth="1"/>
    <col min="269" max="269" width="25.140625" style="0" customWidth="1"/>
    <col min="270" max="270" width="24.57421875" style="0" customWidth="1"/>
    <col min="271" max="271" width="24.7109375" style="0" customWidth="1"/>
    <col min="272" max="272" width="0.71875" style="0" customWidth="1"/>
    <col min="273" max="273" width="22.140625" style="0" customWidth="1"/>
    <col min="274" max="274" width="1.1484375" style="0" customWidth="1"/>
    <col min="275" max="275" width="3.8515625" style="0" customWidth="1"/>
    <col min="276" max="276" width="19.140625" style="0" customWidth="1"/>
    <col min="278" max="278" width="22.28125" style="0" customWidth="1"/>
    <col min="279" max="279" width="105.140625" style="0" customWidth="1"/>
    <col min="515" max="515" width="1.28515625" style="0" customWidth="1"/>
    <col min="516" max="516" width="83.140625" style="0" customWidth="1"/>
    <col min="517" max="517" width="21.00390625" style="0" customWidth="1"/>
    <col min="518" max="518" width="19.8515625" style="0" customWidth="1"/>
    <col min="519" max="519" width="21.140625" style="0" customWidth="1"/>
    <col min="520" max="520" width="22.140625" style="0" customWidth="1"/>
    <col min="521" max="521" width="22.421875" style="0" customWidth="1"/>
    <col min="522" max="522" width="22.7109375" style="0" customWidth="1"/>
    <col min="523" max="523" width="23.140625" style="0" customWidth="1"/>
    <col min="524" max="524" width="24.7109375" style="0" customWidth="1"/>
    <col min="525" max="525" width="25.140625" style="0" customWidth="1"/>
    <col min="526" max="526" width="24.57421875" style="0" customWidth="1"/>
    <col min="527" max="527" width="24.7109375" style="0" customWidth="1"/>
    <col min="528" max="528" width="0.71875" style="0" customWidth="1"/>
    <col min="529" max="529" width="22.140625" style="0" customWidth="1"/>
    <col min="530" max="530" width="1.1484375" style="0" customWidth="1"/>
    <col min="531" max="531" width="3.8515625" style="0" customWidth="1"/>
    <col min="532" max="532" width="19.140625" style="0" customWidth="1"/>
    <col min="534" max="534" width="22.28125" style="0" customWidth="1"/>
    <col min="535" max="535" width="105.140625" style="0" customWidth="1"/>
    <col min="771" max="771" width="1.28515625" style="0" customWidth="1"/>
    <col min="772" max="772" width="83.140625" style="0" customWidth="1"/>
    <col min="773" max="773" width="21.00390625" style="0" customWidth="1"/>
    <col min="774" max="774" width="19.8515625" style="0" customWidth="1"/>
    <col min="775" max="775" width="21.140625" style="0" customWidth="1"/>
    <col min="776" max="776" width="22.140625" style="0" customWidth="1"/>
    <col min="777" max="777" width="22.421875" style="0" customWidth="1"/>
    <col min="778" max="778" width="22.7109375" style="0" customWidth="1"/>
    <col min="779" max="779" width="23.140625" style="0" customWidth="1"/>
    <col min="780" max="780" width="24.7109375" style="0" customWidth="1"/>
    <col min="781" max="781" width="25.140625" style="0" customWidth="1"/>
    <col min="782" max="782" width="24.57421875" style="0" customWidth="1"/>
    <col min="783" max="783" width="24.7109375" style="0" customWidth="1"/>
    <col min="784" max="784" width="0.71875" style="0" customWidth="1"/>
    <col min="785" max="785" width="22.140625" style="0" customWidth="1"/>
    <col min="786" max="786" width="1.1484375" style="0" customWidth="1"/>
    <col min="787" max="787" width="3.8515625" style="0" customWidth="1"/>
    <col min="788" max="788" width="19.140625" style="0" customWidth="1"/>
    <col min="790" max="790" width="22.28125" style="0" customWidth="1"/>
    <col min="791" max="791" width="105.140625" style="0" customWidth="1"/>
    <col min="1027" max="1027" width="1.28515625" style="0" customWidth="1"/>
    <col min="1028" max="1028" width="83.140625" style="0" customWidth="1"/>
    <col min="1029" max="1029" width="21.00390625" style="0" customWidth="1"/>
    <col min="1030" max="1030" width="19.8515625" style="0" customWidth="1"/>
    <col min="1031" max="1031" width="21.140625" style="0" customWidth="1"/>
    <col min="1032" max="1032" width="22.140625" style="0" customWidth="1"/>
    <col min="1033" max="1033" width="22.421875" style="0" customWidth="1"/>
    <col min="1034" max="1034" width="22.7109375" style="0" customWidth="1"/>
    <col min="1035" max="1035" width="23.140625" style="0" customWidth="1"/>
    <col min="1036" max="1036" width="24.7109375" style="0" customWidth="1"/>
    <col min="1037" max="1037" width="25.140625" style="0" customWidth="1"/>
    <col min="1038" max="1038" width="24.57421875" style="0" customWidth="1"/>
    <col min="1039" max="1039" width="24.7109375" style="0" customWidth="1"/>
    <col min="1040" max="1040" width="0.71875" style="0" customWidth="1"/>
    <col min="1041" max="1041" width="22.140625" style="0" customWidth="1"/>
    <col min="1042" max="1042" width="1.1484375" style="0" customWidth="1"/>
    <col min="1043" max="1043" width="3.8515625" style="0" customWidth="1"/>
    <col min="1044" max="1044" width="19.140625" style="0" customWidth="1"/>
    <col min="1046" max="1046" width="22.28125" style="0" customWidth="1"/>
    <col min="1047" max="1047" width="105.140625" style="0" customWidth="1"/>
    <col min="1283" max="1283" width="1.28515625" style="0" customWidth="1"/>
    <col min="1284" max="1284" width="83.140625" style="0" customWidth="1"/>
    <col min="1285" max="1285" width="21.00390625" style="0" customWidth="1"/>
    <col min="1286" max="1286" width="19.8515625" style="0" customWidth="1"/>
    <col min="1287" max="1287" width="21.140625" style="0" customWidth="1"/>
    <col min="1288" max="1288" width="22.140625" style="0" customWidth="1"/>
    <col min="1289" max="1289" width="22.421875" style="0" customWidth="1"/>
    <col min="1290" max="1290" width="22.7109375" style="0" customWidth="1"/>
    <col min="1291" max="1291" width="23.140625" style="0" customWidth="1"/>
    <col min="1292" max="1292" width="24.7109375" style="0" customWidth="1"/>
    <col min="1293" max="1293" width="25.140625" style="0" customWidth="1"/>
    <col min="1294" max="1294" width="24.57421875" style="0" customWidth="1"/>
    <col min="1295" max="1295" width="24.7109375" style="0" customWidth="1"/>
    <col min="1296" max="1296" width="0.71875" style="0" customWidth="1"/>
    <col min="1297" max="1297" width="22.140625" style="0" customWidth="1"/>
    <col min="1298" max="1298" width="1.1484375" style="0" customWidth="1"/>
    <col min="1299" max="1299" width="3.8515625" style="0" customWidth="1"/>
    <col min="1300" max="1300" width="19.140625" style="0" customWidth="1"/>
    <col min="1302" max="1302" width="22.28125" style="0" customWidth="1"/>
    <col min="1303" max="1303" width="105.140625" style="0" customWidth="1"/>
    <col min="1539" max="1539" width="1.28515625" style="0" customWidth="1"/>
    <col min="1540" max="1540" width="83.140625" style="0" customWidth="1"/>
    <col min="1541" max="1541" width="21.00390625" style="0" customWidth="1"/>
    <col min="1542" max="1542" width="19.8515625" style="0" customWidth="1"/>
    <col min="1543" max="1543" width="21.140625" style="0" customWidth="1"/>
    <col min="1544" max="1544" width="22.140625" style="0" customWidth="1"/>
    <col min="1545" max="1545" width="22.421875" style="0" customWidth="1"/>
    <col min="1546" max="1546" width="22.7109375" style="0" customWidth="1"/>
    <col min="1547" max="1547" width="23.140625" style="0" customWidth="1"/>
    <col min="1548" max="1548" width="24.7109375" style="0" customWidth="1"/>
    <col min="1549" max="1549" width="25.140625" style="0" customWidth="1"/>
    <col min="1550" max="1550" width="24.57421875" style="0" customWidth="1"/>
    <col min="1551" max="1551" width="24.7109375" style="0" customWidth="1"/>
    <col min="1552" max="1552" width="0.71875" style="0" customWidth="1"/>
    <col min="1553" max="1553" width="22.140625" style="0" customWidth="1"/>
    <col min="1554" max="1554" width="1.1484375" style="0" customWidth="1"/>
    <col min="1555" max="1555" width="3.8515625" style="0" customWidth="1"/>
    <col min="1556" max="1556" width="19.140625" style="0" customWidth="1"/>
    <col min="1558" max="1558" width="22.28125" style="0" customWidth="1"/>
    <col min="1559" max="1559" width="105.140625" style="0" customWidth="1"/>
    <col min="1795" max="1795" width="1.28515625" style="0" customWidth="1"/>
    <col min="1796" max="1796" width="83.140625" style="0" customWidth="1"/>
    <col min="1797" max="1797" width="21.00390625" style="0" customWidth="1"/>
    <col min="1798" max="1798" width="19.8515625" style="0" customWidth="1"/>
    <col min="1799" max="1799" width="21.140625" style="0" customWidth="1"/>
    <col min="1800" max="1800" width="22.140625" style="0" customWidth="1"/>
    <col min="1801" max="1801" width="22.421875" style="0" customWidth="1"/>
    <col min="1802" max="1802" width="22.7109375" style="0" customWidth="1"/>
    <col min="1803" max="1803" width="23.140625" style="0" customWidth="1"/>
    <col min="1804" max="1804" width="24.7109375" style="0" customWidth="1"/>
    <col min="1805" max="1805" width="25.140625" style="0" customWidth="1"/>
    <col min="1806" max="1806" width="24.57421875" style="0" customWidth="1"/>
    <col min="1807" max="1807" width="24.7109375" style="0" customWidth="1"/>
    <col min="1808" max="1808" width="0.71875" style="0" customWidth="1"/>
    <col min="1809" max="1809" width="22.140625" style="0" customWidth="1"/>
    <col min="1810" max="1810" width="1.1484375" style="0" customWidth="1"/>
    <col min="1811" max="1811" width="3.8515625" style="0" customWidth="1"/>
    <col min="1812" max="1812" width="19.140625" style="0" customWidth="1"/>
    <col min="1814" max="1814" width="22.28125" style="0" customWidth="1"/>
    <col min="1815" max="1815" width="105.140625" style="0" customWidth="1"/>
    <col min="2051" max="2051" width="1.28515625" style="0" customWidth="1"/>
    <col min="2052" max="2052" width="83.140625" style="0" customWidth="1"/>
    <col min="2053" max="2053" width="21.00390625" style="0" customWidth="1"/>
    <col min="2054" max="2054" width="19.8515625" style="0" customWidth="1"/>
    <col min="2055" max="2055" width="21.140625" style="0" customWidth="1"/>
    <col min="2056" max="2056" width="22.140625" style="0" customWidth="1"/>
    <col min="2057" max="2057" width="22.421875" style="0" customWidth="1"/>
    <col min="2058" max="2058" width="22.7109375" style="0" customWidth="1"/>
    <col min="2059" max="2059" width="23.140625" style="0" customWidth="1"/>
    <col min="2060" max="2060" width="24.7109375" style="0" customWidth="1"/>
    <col min="2061" max="2061" width="25.140625" style="0" customWidth="1"/>
    <col min="2062" max="2062" width="24.57421875" style="0" customWidth="1"/>
    <col min="2063" max="2063" width="24.7109375" style="0" customWidth="1"/>
    <col min="2064" max="2064" width="0.71875" style="0" customWidth="1"/>
    <col min="2065" max="2065" width="22.140625" style="0" customWidth="1"/>
    <col min="2066" max="2066" width="1.1484375" style="0" customWidth="1"/>
    <col min="2067" max="2067" width="3.8515625" style="0" customWidth="1"/>
    <col min="2068" max="2068" width="19.140625" style="0" customWidth="1"/>
    <col min="2070" max="2070" width="22.28125" style="0" customWidth="1"/>
    <col min="2071" max="2071" width="105.140625" style="0" customWidth="1"/>
    <col min="2307" max="2307" width="1.28515625" style="0" customWidth="1"/>
    <col min="2308" max="2308" width="83.140625" style="0" customWidth="1"/>
    <col min="2309" max="2309" width="21.00390625" style="0" customWidth="1"/>
    <col min="2310" max="2310" width="19.8515625" style="0" customWidth="1"/>
    <col min="2311" max="2311" width="21.140625" style="0" customWidth="1"/>
    <col min="2312" max="2312" width="22.140625" style="0" customWidth="1"/>
    <col min="2313" max="2313" width="22.421875" style="0" customWidth="1"/>
    <col min="2314" max="2314" width="22.7109375" style="0" customWidth="1"/>
    <col min="2315" max="2315" width="23.140625" style="0" customWidth="1"/>
    <col min="2316" max="2316" width="24.7109375" style="0" customWidth="1"/>
    <col min="2317" max="2317" width="25.140625" style="0" customWidth="1"/>
    <col min="2318" max="2318" width="24.57421875" style="0" customWidth="1"/>
    <col min="2319" max="2319" width="24.7109375" style="0" customWidth="1"/>
    <col min="2320" max="2320" width="0.71875" style="0" customWidth="1"/>
    <col min="2321" max="2321" width="22.140625" style="0" customWidth="1"/>
    <col min="2322" max="2322" width="1.1484375" style="0" customWidth="1"/>
    <col min="2323" max="2323" width="3.8515625" style="0" customWidth="1"/>
    <col min="2324" max="2324" width="19.140625" style="0" customWidth="1"/>
    <col min="2326" max="2326" width="22.28125" style="0" customWidth="1"/>
    <col min="2327" max="2327" width="105.140625" style="0" customWidth="1"/>
    <col min="2563" max="2563" width="1.28515625" style="0" customWidth="1"/>
    <col min="2564" max="2564" width="83.140625" style="0" customWidth="1"/>
    <col min="2565" max="2565" width="21.00390625" style="0" customWidth="1"/>
    <col min="2566" max="2566" width="19.8515625" style="0" customWidth="1"/>
    <col min="2567" max="2567" width="21.140625" style="0" customWidth="1"/>
    <col min="2568" max="2568" width="22.140625" style="0" customWidth="1"/>
    <col min="2569" max="2569" width="22.421875" style="0" customWidth="1"/>
    <col min="2570" max="2570" width="22.7109375" style="0" customWidth="1"/>
    <col min="2571" max="2571" width="23.140625" style="0" customWidth="1"/>
    <col min="2572" max="2572" width="24.7109375" style="0" customWidth="1"/>
    <col min="2573" max="2573" width="25.140625" style="0" customWidth="1"/>
    <col min="2574" max="2574" width="24.57421875" style="0" customWidth="1"/>
    <col min="2575" max="2575" width="24.7109375" style="0" customWidth="1"/>
    <col min="2576" max="2576" width="0.71875" style="0" customWidth="1"/>
    <col min="2577" max="2577" width="22.140625" style="0" customWidth="1"/>
    <col min="2578" max="2578" width="1.1484375" style="0" customWidth="1"/>
    <col min="2579" max="2579" width="3.8515625" style="0" customWidth="1"/>
    <col min="2580" max="2580" width="19.140625" style="0" customWidth="1"/>
    <col min="2582" max="2582" width="22.28125" style="0" customWidth="1"/>
    <col min="2583" max="2583" width="105.140625" style="0" customWidth="1"/>
    <col min="2819" max="2819" width="1.28515625" style="0" customWidth="1"/>
    <col min="2820" max="2820" width="83.140625" style="0" customWidth="1"/>
    <col min="2821" max="2821" width="21.00390625" style="0" customWidth="1"/>
    <col min="2822" max="2822" width="19.8515625" style="0" customWidth="1"/>
    <col min="2823" max="2823" width="21.140625" style="0" customWidth="1"/>
    <col min="2824" max="2824" width="22.140625" style="0" customWidth="1"/>
    <col min="2825" max="2825" width="22.421875" style="0" customWidth="1"/>
    <col min="2826" max="2826" width="22.7109375" style="0" customWidth="1"/>
    <col min="2827" max="2827" width="23.140625" style="0" customWidth="1"/>
    <col min="2828" max="2828" width="24.7109375" style="0" customWidth="1"/>
    <col min="2829" max="2829" width="25.140625" style="0" customWidth="1"/>
    <col min="2830" max="2830" width="24.57421875" style="0" customWidth="1"/>
    <col min="2831" max="2831" width="24.7109375" style="0" customWidth="1"/>
    <col min="2832" max="2832" width="0.71875" style="0" customWidth="1"/>
    <col min="2833" max="2833" width="22.140625" style="0" customWidth="1"/>
    <col min="2834" max="2834" width="1.1484375" style="0" customWidth="1"/>
    <col min="2835" max="2835" width="3.8515625" style="0" customWidth="1"/>
    <col min="2836" max="2836" width="19.140625" style="0" customWidth="1"/>
    <col min="2838" max="2838" width="22.28125" style="0" customWidth="1"/>
    <col min="2839" max="2839" width="105.140625" style="0" customWidth="1"/>
    <col min="3075" max="3075" width="1.28515625" style="0" customWidth="1"/>
    <col min="3076" max="3076" width="83.140625" style="0" customWidth="1"/>
    <col min="3077" max="3077" width="21.00390625" style="0" customWidth="1"/>
    <col min="3078" max="3078" width="19.8515625" style="0" customWidth="1"/>
    <col min="3079" max="3079" width="21.140625" style="0" customWidth="1"/>
    <col min="3080" max="3080" width="22.140625" style="0" customWidth="1"/>
    <col min="3081" max="3081" width="22.421875" style="0" customWidth="1"/>
    <col min="3082" max="3082" width="22.7109375" style="0" customWidth="1"/>
    <col min="3083" max="3083" width="23.140625" style="0" customWidth="1"/>
    <col min="3084" max="3084" width="24.7109375" style="0" customWidth="1"/>
    <col min="3085" max="3085" width="25.140625" style="0" customWidth="1"/>
    <col min="3086" max="3086" width="24.57421875" style="0" customWidth="1"/>
    <col min="3087" max="3087" width="24.7109375" style="0" customWidth="1"/>
    <col min="3088" max="3088" width="0.71875" style="0" customWidth="1"/>
    <col min="3089" max="3089" width="22.140625" style="0" customWidth="1"/>
    <col min="3090" max="3090" width="1.1484375" style="0" customWidth="1"/>
    <col min="3091" max="3091" width="3.8515625" style="0" customWidth="1"/>
    <col min="3092" max="3092" width="19.140625" style="0" customWidth="1"/>
    <col min="3094" max="3094" width="22.28125" style="0" customWidth="1"/>
    <col min="3095" max="3095" width="105.140625" style="0" customWidth="1"/>
    <col min="3331" max="3331" width="1.28515625" style="0" customWidth="1"/>
    <col min="3332" max="3332" width="83.140625" style="0" customWidth="1"/>
    <col min="3333" max="3333" width="21.00390625" style="0" customWidth="1"/>
    <col min="3334" max="3334" width="19.8515625" style="0" customWidth="1"/>
    <col min="3335" max="3335" width="21.140625" style="0" customWidth="1"/>
    <col min="3336" max="3336" width="22.140625" style="0" customWidth="1"/>
    <col min="3337" max="3337" width="22.421875" style="0" customWidth="1"/>
    <col min="3338" max="3338" width="22.7109375" style="0" customWidth="1"/>
    <col min="3339" max="3339" width="23.140625" style="0" customWidth="1"/>
    <col min="3340" max="3340" width="24.7109375" style="0" customWidth="1"/>
    <col min="3341" max="3341" width="25.140625" style="0" customWidth="1"/>
    <col min="3342" max="3342" width="24.57421875" style="0" customWidth="1"/>
    <col min="3343" max="3343" width="24.7109375" style="0" customWidth="1"/>
    <col min="3344" max="3344" width="0.71875" style="0" customWidth="1"/>
    <col min="3345" max="3345" width="22.140625" style="0" customWidth="1"/>
    <col min="3346" max="3346" width="1.1484375" style="0" customWidth="1"/>
    <col min="3347" max="3347" width="3.8515625" style="0" customWidth="1"/>
    <col min="3348" max="3348" width="19.140625" style="0" customWidth="1"/>
    <col min="3350" max="3350" width="22.28125" style="0" customWidth="1"/>
    <col min="3351" max="3351" width="105.140625" style="0" customWidth="1"/>
    <col min="3587" max="3587" width="1.28515625" style="0" customWidth="1"/>
    <col min="3588" max="3588" width="83.140625" style="0" customWidth="1"/>
    <col min="3589" max="3589" width="21.00390625" style="0" customWidth="1"/>
    <col min="3590" max="3590" width="19.8515625" style="0" customWidth="1"/>
    <col min="3591" max="3591" width="21.140625" style="0" customWidth="1"/>
    <col min="3592" max="3592" width="22.140625" style="0" customWidth="1"/>
    <col min="3593" max="3593" width="22.421875" style="0" customWidth="1"/>
    <col min="3594" max="3594" width="22.7109375" style="0" customWidth="1"/>
    <col min="3595" max="3595" width="23.140625" style="0" customWidth="1"/>
    <col min="3596" max="3596" width="24.7109375" style="0" customWidth="1"/>
    <col min="3597" max="3597" width="25.140625" style="0" customWidth="1"/>
    <col min="3598" max="3598" width="24.57421875" style="0" customWidth="1"/>
    <col min="3599" max="3599" width="24.7109375" style="0" customWidth="1"/>
    <col min="3600" max="3600" width="0.71875" style="0" customWidth="1"/>
    <col min="3601" max="3601" width="22.140625" style="0" customWidth="1"/>
    <col min="3602" max="3602" width="1.1484375" style="0" customWidth="1"/>
    <col min="3603" max="3603" width="3.8515625" style="0" customWidth="1"/>
    <col min="3604" max="3604" width="19.140625" style="0" customWidth="1"/>
    <col min="3606" max="3606" width="22.28125" style="0" customWidth="1"/>
    <col min="3607" max="3607" width="105.140625" style="0" customWidth="1"/>
    <col min="3843" max="3843" width="1.28515625" style="0" customWidth="1"/>
    <col min="3844" max="3844" width="83.140625" style="0" customWidth="1"/>
    <col min="3845" max="3845" width="21.00390625" style="0" customWidth="1"/>
    <col min="3846" max="3846" width="19.8515625" style="0" customWidth="1"/>
    <col min="3847" max="3847" width="21.140625" style="0" customWidth="1"/>
    <col min="3848" max="3848" width="22.140625" style="0" customWidth="1"/>
    <col min="3849" max="3849" width="22.421875" style="0" customWidth="1"/>
    <col min="3850" max="3850" width="22.7109375" style="0" customWidth="1"/>
    <col min="3851" max="3851" width="23.140625" style="0" customWidth="1"/>
    <col min="3852" max="3852" width="24.7109375" style="0" customWidth="1"/>
    <col min="3853" max="3853" width="25.140625" style="0" customWidth="1"/>
    <col min="3854" max="3854" width="24.57421875" style="0" customWidth="1"/>
    <col min="3855" max="3855" width="24.7109375" style="0" customWidth="1"/>
    <col min="3856" max="3856" width="0.71875" style="0" customWidth="1"/>
    <col min="3857" max="3857" width="22.140625" style="0" customWidth="1"/>
    <col min="3858" max="3858" width="1.1484375" style="0" customWidth="1"/>
    <col min="3859" max="3859" width="3.8515625" style="0" customWidth="1"/>
    <col min="3860" max="3860" width="19.140625" style="0" customWidth="1"/>
    <col min="3862" max="3862" width="22.28125" style="0" customWidth="1"/>
    <col min="3863" max="3863" width="105.140625" style="0" customWidth="1"/>
    <col min="4099" max="4099" width="1.28515625" style="0" customWidth="1"/>
    <col min="4100" max="4100" width="83.140625" style="0" customWidth="1"/>
    <col min="4101" max="4101" width="21.00390625" style="0" customWidth="1"/>
    <col min="4102" max="4102" width="19.8515625" style="0" customWidth="1"/>
    <col min="4103" max="4103" width="21.140625" style="0" customWidth="1"/>
    <col min="4104" max="4104" width="22.140625" style="0" customWidth="1"/>
    <col min="4105" max="4105" width="22.421875" style="0" customWidth="1"/>
    <col min="4106" max="4106" width="22.7109375" style="0" customWidth="1"/>
    <col min="4107" max="4107" width="23.140625" style="0" customWidth="1"/>
    <col min="4108" max="4108" width="24.7109375" style="0" customWidth="1"/>
    <col min="4109" max="4109" width="25.140625" style="0" customWidth="1"/>
    <col min="4110" max="4110" width="24.57421875" style="0" customWidth="1"/>
    <col min="4111" max="4111" width="24.7109375" style="0" customWidth="1"/>
    <col min="4112" max="4112" width="0.71875" style="0" customWidth="1"/>
    <col min="4113" max="4113" width="22.140625" style="0" customWidth="1"/>
    <col min="4114" max="4114" width="1.1484375" style="0" customWidth="1"/>
    <col min="4115" max="4115" width="3.8515625" style="0" customWidth="1"/>
    <col min="4116" max="4116" width="19.140625" style="0" customWidth="1"/>
    <col min="4118" max="4118" width="22.28125" style="0" customWidth="1"/>
    <col min="4119" max="4119" width="105.140625" style="0" customWidth="1"/>
    <col min="4355" max="4355" width="1.28515625" style="0" customWidth="1"/>
    <col min="4356" max="4356" width="83.140625" style="0" customWidth="1"/>
    <col min="4357" max="4357" width="21.00390625" style="0" customWidth="1"/>
    <col min="4358" max="4358" width="19.8515625" style="0" customWidth="1"/>
    <col min="4359" max="4359" width="21.140625" style="0" customWidth="1"/>
    <col min="4360" max="4360" width="22.140625" style="0" customWidth="1"/>
    <col min="4361" max="4361" width="22.421875" style="0" customWidth="1"/>
    <col min="4362" max="4362" width="22.7109375" style="0" customWidth="1"/>
    <col min="4363" max="4363" width="23.140625" style="0" customWidth="1"/>
    <col min="4364" max="4364" width="24.7109375" style="0" customWidth="1"/>
    <col min="4365" max="4365" width="25.140625" style="0" customWidth="1"/>
    <col min="4366" max="4366" width="24.57421875" style="0" customWidth="1"/>
    <col min="4367" max="4367" width="24.7109375" style="0" customWidth="1"/>
    <col min="4368" max="4368" width="0.71875" style="0" customWidth="1"/>
    <col min="4369" max="4369" width="22.140625" style="0" customWidth="1"/>
    <col min="4370" max="4370" width="1.1484375" style="0" customWidth="1"/>
    <col min="4371" max="4371" width="3.8515625" style="0" customWidth="1"/>
    <col min="4372" max="4372" width="19.140625" style="0" customWidth="1"/>
    <col min="4374" max="4374" width="22.28125" style="0" customWidth="1"/>
    <col min="4375" max="4375" width="105.140625" style="0" customWidth="1"/>
    <col min="4611" max="4611" width="1.28515625" style="0" customWidth="1"/>
    <col min="4612" max="4612" width="83.140625" style="0" customWidth="1"/>
    <col min="4613" max="4613" width="21.00390625" style="0" customWidth="1"/>
    <col min="4614" max="4614" width="19.8515625" style="0" customWidth="1"/>
    <col min="4615" max="4615" width="21.140625" style="0" customWidth="1"/>
    <col min="4616" max="4616" width="22.140625" style="0" customWidth="1"/>
    <col min="4617" max="4617" width="22.421875" style="0" customWidth="1"/>
    <col min="4618" max="4618" width="22.7109375" style="0" customWidth="1"/>
    <col min="4619" max="4619" width="23.140625" style="0" customWidth="1"/>
    <col min="4620" max="4620" width="24.7109375" style="0" customWidth="1"/>
    <col min="4621" max="4621" width="25.140625" style="0" customWidth="1"/>
    <col min="4622" max="4622" width="24.57421875" style="0" customWidth="1"/>
    <col min="4623" max="4623" width="24.7109375" style="0" customWidth="1"/>
    <col min="4624" max="4624" width="0.71875" style="0" customWidth="1"/>
    <col min="4625" max="4625" width="22.140625" style="0" customWidth="1"/>
    <col min="4626" max="4626" width="1.1484375" style="0" customWidth="1"/>
    <col min="4627" max="4627" width="3.8515625" style="0" customWidth="1"/>
    <col min="4628" max="4628" width="19.140625" style="0" customWidth="1"/>
    <col min="4630" max="4630" width="22.28125" style="0" customWidth="1"/>
    <col min="4631" max="4631" width="105.140625" style="0" customWidth="1"/>
    <col min="4867" max="4867" width="1.28515625" style="0" customWidth="1"/>
    <col min="4868" max="4868" width="83.140625" style="0" customWidth="1"/>
    <col min="4869" max="4869" width="21.00390625" style="0" customWidth="1"/>
    <col min="4870" max="4870" width="19.8515625" style="0" customWidth="1"/>
    <col min="4871" max="4871" width="21.140625" style="0" customWidth="1"/>
    <col min="4872" max="4872" width="22.140625" style="0" customWidth="1"/>
    <col min="4873" max="4873" width="22.421875" style="0" customWidth="1"/>
    <col min="4874" max="4874" width="22.7109375" style="0" customWidth="1"/>
    <col min="4875" max="4875" width="23.140625" style="0" customWidth="1"/>
    <col min="4876" max="4876" width="24.7109375" style="0" customWidth="1"/>
    <col min="4877" max="4877" width="25.140625" style="0" customWidth="1"/>
    <col min="4878" max="4878" width="24.57421875" style="0" customWidth="1"/>
    <col min="4879" max="4879" width="24.7109375" style="0" customWidth="1"/>
    <col min="4880" max="4880" width="0.71875" style="0" customWidth="1"/>
    <col min="4881" max="4881" width="22.140625" style="0" customWidth="1"/>
    <col min="4882" max="4882" width="1.1484375" style="0" customWidth="1"/>
    <col min="4883" max="4883" width="3.8515625" style="0" customWidth="1"/>
    <col min="4884" max="4884" width="19.140625" style="0" customWidth="1"/>
    <col min="4886" max="4886" width="22.28125" style="0" customWidth="1"/>
    <col min="4887" max="4887" width="105.140625" style="0" customWidth="1"/>
    <col min="5123" max="5123" width="1.28515625" style="0" customWidth="1"/>
    <col min="5124" max="5124" width="83.140625" style="0" customWidth="1"/>
    <col min="5125" max="5125" width="21.00390625" style="0" customWidth="1"/>
    <col min="5126" max="5126" width="19.8515625" style="0" customWidth="1"/>
    <col min="5127" max="5127" width="21.140625" style="0" customWidth="1"/>
    <col min="5128" max="5128" width="22.140625" style="0" customWidth="1"/>
    <col min="5129" max="5129" width="22.421875" style="0" customWidth="1"/>
    <col min="5130" max="5130" width="22.7109375" style="0" customWidth="1"/>
    <col min="5131" max="5131" width="23.140625" style="0" customWidth="1"/>
    <col min="5132" max="5132" width="24.7109375" style="0" customWidth="1"/>
    <col min="5133" max="5133" width="25.140625" style="0" customWidth="1"/>
    <col min="5134" max="5134" width="24.57421875" style="0" customWidth="1"/>
    <col min="5135" max="5135" width="24.7109375" style="0" customWidth="1"/>
    <col min="5136" max="5136" width="0.71875" style="0" customWidth="1"/>
    <col min="5137" max="5137" width="22.140625" style="0" customWidth="1"/>
    <col min="5138" max="5138" width="1.1484375" style="0" customWidth="1"/>
    <col min="5139" max="5139" width="3.8515625" style="0" customWidth="1"/>
    <col min="5140" max="5140" width="19.140625" style="0" customWidth="1"/>
    <col min="5142" max="5142" width="22.28125" style="0" customWidth="1"/>
    <col min="5143" max="5143" width="105.140625" style="0" customWidth="1"/>
    <col min="5379" max="5379" width="1.28515625" style="0" customWidth="1"/>
    <col min="5380" max="5380" width="83.140625" style="0" customWidth="1"/>
    <col min="5381" max="5381" width="21.00390625" style="0" customWidth="1"/>
    <col min="5382" max="5382" width="19.8515625" style="0" customWidth="1"/>
    <col min="5383" max="5383" width="21.140625" style="0" customWidth="1"/>
    <col min="5384" max="5384" width="22.140625" style="0" customWidth="1"/>
    <col min="5385" max="5385" width="22.421875" style="0" customWidth="1"/>
    <col min="5386" max="5386" width="22.7109375" style="0" customWidth="1"/>
    <col min="5387" max="5387" width="23.140625" style="0" customWidth="1"/>
    <col min="5388" max="5388" width="24.7109375" style="0" customWidth="1"/>
    <col min="5389" max="5389" width="25.140625" style="0" customWidth="1"/>
    <col min="5390" max="5390" width="24.57421875" style="0" customWidth="1"/>
    <col min="5391" max="5391" width="24.7109375" style="0" customWidth="1"/>
    <col min="5392" max="5392" width="0.71875" style="0" customWidth="1"/>
    <col min="5393" max="5393" width="22.140625" style="0" customWidth="1"/>
    <col min="5394" max="5394" width="1.1484375" style="0" customWidth="1"/>
    <col min="5395" max="5395" width="3.8515625" style="0" customWidth="1"/>
    <col min="5396" max="5396" width="19.140625" style="0" customWidth="1"/>
    <col min="5398" max="5398" width="22.28125" style="0" customWidth="1"/>
    <col min="5399" max="5399" width="105.140625" style="0" customWidth="1"/>
    <col min="5635" max="5635" width="1.28515625" style="0" customWidth="1"/>
    <col min="5636" max="5636" width="83.140625" style="0" customWidth="1"/>
    <col min="5637" max="5637" width="21.00390625" style="0" customWidth="1"/>
    <col min="5638" max="5638" width="19.8515625" style="0" customWidth="1"/>
    <col min="5639" max="5639" width="21.140625" style="0" customWidth="1"/>
    <col min="5640" max="5640" width="22.140625" style="0" customWidth="1"/>
    <col min="5641" max="5641" width="22.421875" style="0" customWidth="1"/>
    <col min="5642" max="5642" width="22.7109375" style="0" customWidth="1"/>
    <col min="5643" max="5643" width="23.140625" style="0" customWidth="1"/>
    <col min="5644" max="5644" width="24.7109375" style="0" customWidth="1"/>
    <col min="5645" max="5645" width="25.140625" style="0" customWidth="1"/>
    <col min="5646" max="5646" width="24.57421875" style="0" customWidth="1"/>
    <col min="5647" max="5647" width="24.7109375" style="0" customWidth="1"/>
    <col min="5648" max="5648" width="0.71875" style="0" customWidth="1"/>
    <col min="5649" max="5649" width="22.140625" style="0" customWidth="1"/>
    <col min="5650" max="5650" width="1.1484375" style="0" customWidth="1"/>
    <col min="5651" max="5651" width="3.8515625" style="0" customWidth="1"/>
    <col min="5652" max="5652" width="19.140625" style="0" customWidth="1"/>
    <col min="5654" max="5654" width="22.28125" style="0" customWidth="1"/>
    <col min="5655" max="5655" width="105.140625" style="0" customWidth="1"/>
    <col min="5891" max="5891" width="1.28515625" style="0" customWidth="1"/>
    <col min="5892" max="5892" width="83.140625" style="0" customWidth="1"/>
    <col min="5893" max="5893" width="21.00390625" style="0" customWidth="1"/>
    <col min="5894" max="5894" width="19.8515625" style="0" customWidth="1"/>
    <col min="5895" max="5895" width="21.140625" style="0" customWidth="1"/>
    <col min="5896" max="5896" width="22.140625" style="0" customWidth="1"/>
    <col min="5897" max="5897" width="22.421875" style="0" customWidth="1"/>
    <col min="5898" max="5898" width="22.7109375" style="0" customWidth="1"/>
    <col min="5899" max="5899" width="23.140625" style="0" customWidth="1"/>
    <col min="5900" max="5900" width="24.7109375" style="0" customWidth="1"/>
    <col min="5901" max="5901" width="25.140625" style="0" customWidth="1"/>
    <col min="5902" max="5902" width="24.57421875" style="0" customWidth="1"/>
    <col min="5903" max="5903" width="24.7109375" style="0" customWidth="1"/>
    <col min="5904" max="5904" width="0.71875" style="0" customWidth="1"/>
    <col min="5905" max="5905" width="22.140625" style="0" customWidth="1"/>
    <col min="5906" max="5906" width="1.1484375" style="0" customWidth="1"/>
    <col min="5907" max="5907" width="3.8515625" style="0" customWidth="1"/>
    <col min="5908" max="5908" width="19.140625" style="0" customWidth="1"/>
    <col min="5910" max="5910" width="22.28125" style="0" customWidth="1"/>
    <col min="5911" max="5911" width="105.140625" style="0" customWidth="1"/>
    <col min="6147" max="6147" width="1.28515625" style="0" customWidth="1"/>
    <col min="6148" max="6148" width="83.140625" style="0" customWidth="1"/>
    <col min="6149" max="6149" width="21.00390625" style="0" customWidth="1"/>
    <col min="6150" max="6150" width="19.8515625" style="0" customWidth="1"/>
    <col min="6151" max="6151" width="21.140625" style="0" customWidth="1"/>
    <col min="6152" max="6152" width="22.140625" style="0" customWidth="1"/>
    <col min="6153" max="6153" width="22.421875" style="0" customWidth="1"/>
    <col min="6154" max="6154" width="22.7109375" style="0" customWidth="1"/>
    <col min="6155" max="6155" width="23.140625" style="0" customWidth="1"/>
    <col min="6156" max="6156" width="24.7109375" style="0" customWidth="1"/>
    <col min="6157" max="6157" width="25.140625" style="0" customWidth="1"/>
    <col min="6158" max="6158" width="24.57421875" style="0" customWidth="1"/>
    <col min="6159" max="6159" width="24.7109375" style="0" customWidth="1"/>
    <col min="6160" max="6160" width="0.71875" style="0" customWidth="1"/>
    <col min="6161" max="6161" width="22.140625" style="0" customWidth="1"/>
    <col min="6162" max="6162" width="1.1484375" style="0" customWidth="1"/>
    <col min="6163" max="6163" width="3.8515625" style="0" customWidth="1"/>
    <col min="6164" max="6164" width="19.140625" style="0" customWidth="1"/>
    <col min="6166" max="6166" width="22.28125" style="0" customWidth="1"/>
    <col min="6167" max="6167" width="105.140625" style="0" customWidth="1"/>
    <col min="6403" max="6403" width="1.28515625" style="0" customWidth="1"/>
    <col min="6404" max="6404" width="83.140625" style="0" customWidth="1"/>
    <col min="6405" max="6405" width="21.00390625" style="0" customWidth="1"/>
    <col min="6406" max="6406" width="19.8515625" style="0" customWidth="1"/>
    <col min="6407" max="6407" width="21.140625" style="0" customWidth="1"/>
    <col min="6408" max="6408" width="22.140625" style="0" customWidth="1"/>
    <col min="6409" max="6409" width="22.421875" style="0" customWidth="1"/>
    <col min="6410" max="6410" width="22.7109375" style="0" customWidth="1"/>
    <col min="6411" max="6411" width="23.140625" style="0" customWidth="1"/>
    <col min="6412" max="6412" width="24.7109375" style="0" customWidth="1"/>
    <col min="6413" max="6413" width="25.140625" style="0" customWidth="1"/>
    <col min="6414" max="6414" width="24.57421875" style="0" customWidth="1"/>
    <col min="6415" max="6415" width="24.7109375" style="0" customWidth="1"/>
    <col min="6416" max="6416" width="0.71875" style="0" customWidth="1"/>
    <col min="6417" max="6417" width="22.140625" style="0" customWidth="1"/>
    <col min="6418" max="6418" width="1.1484375" style="0" customWidth="1"/>
    <col min="6419" max="6419" width="3.8515625" style="0" customWidth="1"/>
    <col min="6420" max="6420" width="19.140625" style="0" customWidth="1"/>
    <col min="6422" max="6422" width="22.28125" style="0" customWidth="1"/>
    <col min="6423" max="6423" width="105.140625" style="0" customWidth="1"/>
    <col min="6659" max="6659" width="1.28515625" style="0" customWidth="1"/>
    <col min="6660" max="6660" width="83.140625" style="0" customWidth="1"/>
    <col min="6661" max="6661" width="21.00390625" style="0" customWidth="1"/>
    <col min="6662" max="6662" width="19.8515625" style="0" customWidth="1"/>
    <col min="6663" max="6663" width="21.140625" style="0" customWidth="1"/>
    <col min="6664" max="6664" width="22.140625" style="0" customWidth="1"/>
    <col min="6665" max="6665" width="22.421875" style="0" customWidth="1"/>
    <col min="6666" max="6666" width="22.7109375" style="0" customWidth="1"/>
    <col min="6667" max="6667" width="23.140625" style="0" customWidth="1"/>
    <col min="6668" max="6668" width="24.7109375" style="0" customWidth="1"/>
    <col min="6669" max="6669" width="25.140625" style="0" customWidth="1"/>
    <col min="6670" max="6670" width="24.57421875" style="0" customWidth="1"/>
    <col min="6671" max="6671" width="24.7109375" style="0" customWidth="1"/>
    <col min="6672" max="6672" width="0.71875" style="0" customWidth="1"/>
    <col min="6673" max="6673" width="22.140625" style="0" customWidth="1"/>
    <col min="6674" max="6674" width="1.1484375" style="0" customWidth="1"/>
    <col min="6675" max="6675" width="3.8515625" style="0" customWidth="1"/>
    <col min="6676" max="6676" width="19.140625" style="0" customWidth="1"/>
    <col min="6678" max="6678" width="22.28125" style="0" customWidth="1"/>
    <col min="6679" max="6679" width="105.140625" style="0" customWidth="1"/>
    <col min="6915" max="6915" width="1.28515625" style="0" customWidth="1"/>
    <col min="6916" max="6916" width="83.140625" style="0" customWidth="1"/>
    <col min="6917" max="6917" width="21.00390625" style="0" customWidth="1"/>
    <col min="6918" max="6918" width="19.8515625" style="0" customWidth="1"/>
    <col min="6919" max="6919" width="21.140625" style="0" customWidth="1"/>
    <col min="6920" max="6920" width="22.140625" style="0" customWidth="1"/>
    <col min="6921" max="6921" width="22.421875" style="0" customWidth="1"/>
    <col min="6922" max="6922" width="22.7109375" style="0" customWidth="1"/>
    <col min="6923" max="6923" width="23.140625" style="0" customWidth="1"/>
    <col min="6924" max="6924" width="24.7109375" style="0" customWidth="1"/>
    <col min="6925" max="6925" width="25.140625" style="0" customWidth="1"/>
    <col min="6926" max="6926" width="24.57421875" style="0" customWidth="1"/>
    <col min="6927" max="6927" width="24.7109375" style="0" customWidth="1"/>
    <col min="6928" max="6928" width="0.71875" style="0" customWidth="1"/>
    <col min="6929" max="6929" width="22.140625" style="0" customWidth="1"/>
    <col min="6930" max="6930" width="1.1484375" style="0" customWidth="1"/>
    <col min="6931" max="6931" width="3.8515625" style="0" customWidth="1"/>
    <col min="6932" max="6932" width="19.140625" style="0" customWidth="1"/>
    <col min="6934" max="6934" width="22.28125" style="0" customWidth="1"/>
    <col min="6935" max="6935" width="105.140625" style="0" customWidth="1"/>
    <col min="7171" max="7171" width="1.28515625" style="0" customWidth="1"/>
    <col min="7172" max="7172" width="83.140625" style="0" customWidth="1"/>
    <col min="7173" max="7173" width="21.00390625" style="0" customWidth="1"/>
    <col min="7174" max="7174" width="19.8515625" style="0" customWidth="1"/>
    <col min="7175" max="7175" width="21.140625" style="0" customWidth="1"/>
    <col min="7176" max="7176" width="22.140625" style="0" customWidth="1"/>
    <col min="7177" max="7177" width="22.421875" style="0" customWidth="1"/>
    <col min="7178" max="7178" width="22.7109375" style="0" customWidth="1"/>
    <col min="7179" max="7179" width="23.140625" style="0" customWidth="1"/>
    <col min="7180" max="7180" width="24.7109375" style="0" customWidth="1"/>
    <col min="7181" max="7181" width="25.140625" style="0" customWidth="1"/>
    <col min="7182" max="7182" width="24.57421875" style="0" customWidth="1"/>
    <col min="7183" max="7183" width="24.7109375" style="0" customWidth="1"/>
    <col min="7184" max="7184" width="0.71875" style="0" customWidth="1"/>
    <col min="7185" max="7185" width="22.140625" style="0" customWidth="1"/>
    <col min="7186" max="7186" width="1.1484375" style="0" customWidth="1"/>
    <col min="7187" max="7187" width="3.8515625" style="0" customWidth="1"/>
    <col min="7188" max="7188" width="19.140625" style="0" customWidth="1"/>
    <col min="7190" max="7190" width="22.28125" style="0" customWidth="1"/>
    <col min="7191" max="7191" width="105.140625" style="0" customWidth="1"/>
    <col min="7427" max="7427" width="1.28515625" style="0" customWidth="1"/>
    <col min="7428" max="7428" width="83.140625" style="0" customWidth="1"/>
    <col min="7429" max="7429" width="21.00390625" style="0" customWidth="1"/>
    <col min="7430" max="7430" width="19.8515625" style="0" customWidth="1"/>
    <col min="7431" max="7431" width="21.140625" style="0" customWidth="1"/>
    <col min="7432" max="7432" width="22.140625" style="0" customWidth="1"/>
    <col min="7433" max="7433" width="22.421875" style="0" customWidth="1"/>
    <col min="7434" max="7434" width="22.7109375" style="0" customWidth="1"/>
    <col min="7435" max="7435" width="23.140625" style="0" customWidth="1"/>
    <col min="7436" max="7436" width="24.7109375" style="0" customWidth="1"/>
    <col min="7437" max="7437" width="25.140625" style="0" customWidth="1"/>
    <col min="7438" max="7438" width="24.57421875" style="0" customWidth="1"/>
    <col min="7439" max="7439" width="24.7109375" style="0" customWidth="1"/>
    <col min="7440" max="7440" width="0.71875" style="0" customWidth="1"/>
    <col min="7441" max="7441" width="22.140625" style="0" customWidth="1"/>
    <col min="7442" max="7442" width="1.1484375" style="0" customWidth="1"/>
    <col min="7443" max="7443" width="3.8515625" style="0" customWidth="1"/>
    <col min="7444" max="7444" width="19.140625" style="0" customWidth="1"/>
    <col min="7446" max="7446" width="22.28125" style="0" customWidth="1"/>
    <col min="7447" max="7447" width="105.140625" style="0" customWidth="1"/>
    <col min="7683" max="7683" width="1.28515625" style="0" customWidth="1"/>
    <col min="7684" max="7684" width="83.140625" style="0" customWidth="1"/>
    <col min="7685" max="7685" width="21.00390625" style="0" customWidth="1"/>
    <col min="7686" max="7686" width="19.8515625" style="0" customWidth="1"/>
    <col min="7687" max="7687" width="21.140625" style="0" customWidth="1"/>
    <col min="7688" max="7688" width="22.140625" style="0" customWidth="1"/>
    <col min="7689" max="7689" width="22.421875" style="0" customWidth="1"/>
    <col min="7690" max="7690" width="22.7109375" style="0" customWidth="1"/>
    <col min="7691" max="7691" width="23.140625" style="0" customWidth="1"/>
    <col min="7692" max="7692" width="24.7109375" style="0" customWidth="1"/>
    <col min="7693" max="7693" width="25.140625" style="0" customWidth="1"/>
    <col min="7694" max="7694" width="24.57421875" style="0" customWidth="1"/>
    <col min="7695" max="7695" width="24.7109375" style="0" customWidth="1"/>
    <col min="7696" max="7696" width="0.71875" style="0" customWidth="1"/>
    <col min="7697" max="7697" width="22.140625" style="0" customWidth="1"/>
    <col min="7698" max="7698" width="1.1484375" style="0" customWidth="1"/>
    <col min="7699" max="7699" width="3.8515625" style="0" customWidth="1"/>
    <col min="7700" max="7700" width="19.140625" style="0" customWidth="1"/>
    <col min="7702" max="7702" width="22.28125" style="0" customWidth="1"/>
    <col min="7703" max="7703" width="105.140625" style="0" customWidth="1"/>
    <col min="7939" max="7939" width="1.28515625" style="0" customWidth="1"/>
    <col min="7940" max="7940" width="83.140625" style="0" customWidth="1"/>
    <col min="7941" max="7941" width="21.00390625" style="0" customWidth="1"/>
    <col min="7942" max="7942" width="19.8515625" style="0" customWidth="1"/>
    <col min="7943" max="7943" width="21.140625" style="0" customWidth="1"/>
    <col min="7944" max="7944" width="22.140625" style="0" customWidth="1"/>
    <col min="7945" max="7945" width="22.421875" style="0" customWidth="1"/>
    <col min="7946" max="7946" width="22.7109375" style="0" customWidth="1"/>
    <col min="7947" max="7947" width="23.140625" style="0" customWidth="1"/>
    <col min="7948" max="7948" width="24.7109375" style="0" customWidth="1"/>
    <col min="7949" max="7949" width="25.140625" style="0" customWidth="1"/>
    <col min="7950" max="7950" width="24.57421875" style="0" customWidth="1"/>
    <col min="7951" max="7951" width="24.7109375" style="0" customWidth="1"/>
    <col min="7952" max="7952" width="0.71875" style="0" customWidth="1"/>
    <col min="7953" max="7953" width="22.140625" style="0" customWidth="1"/>
    <col min="7954" max="7954" width="1.1484375" style="0" customWidth="1"/>
    <col min="7955" max="7955" width="3.8515625" style="0" customWidth="1"/>
    <col min="7956" max="7956" width="19.140625" style="0" customWidth="1"/>
    <col min="7958" max="7958" width="22.28125" style="0" customWidth="1"/>
    <col min="7959" max="7959" width="105.140625" style="0" customWidth="1"/>
    <col min="8195" max="8195" width="1.28515625" style="0" customWidth="1"/>
    <col min="8196" max="8196" width="83.140625" style="0" customWidth="1"/>
    <col min="8197" max="8197" width="21.00390625" style="0" customWidth="1"/>
    <col min="8198" max="8198" width="19.8515625" style="0" customWidth="1"/>
    <col min="8199" max="8199" width="21.140625" style="0" customWidth="1"/>
    <col min="8200" max="8200" width="22.140625" style="0" customWidth="1"/>
    <col min="8201" max="8201" width="22.421875" style="0" customWidth="1"/>
    <col min="8202" max="8202" width="22.7109375" style="0" customWidth="1"/>
    <col min="8203" max="8203" width="23.140625" style="0" customWidth="1"/>
    <col min="8204" max="8204" width="24.7109375" style="0" customWidth="1"/>
    <col min="8205" max="8205" width="25.140625" style="0" customWidth="1"/>
    <col min="8206" max="8206" width="24.57421875" style="0" customWidth="1"/>
    <col min="8207" max="8207" width="24.7109375" style="0" customWidth="1"/>
    <col min="8208" max="8208" width="0.71875" style="0" customWidth="1"/>
    <col min="8209" max="8209" width="22.140625" style="0" customWidth="1"/>
    <col min="8210" max="8210" width="1.1484375" style="0" customWidth="1"/>
    <col min="8211" max="8211" width="3.8515625" style="0" customWidth="1"/>
    <col min="8212" max="8212" width="19.140625" style="0" customWidth="1"/>
    <col min="8214" max="8214" width="22.28125" style="0" customWidth="1"/>
    <col min="8215" max="8215" width="105.140625" style="0" customWidth="1"/>
    <col min="8451" max="8451" width="1.28515625" style="0" customWidth="1"/>
    <col min="8452" max="8452" width="83.140625" style="0" customWidth="1"/>
    <col min="8453" max="8453" width="21.00390625" style="0" customWidth="1"/>
    <col min="8454" max="8454" width="19.8515625" style="0" customWidth="1"/>
    <col min="8455" max="8455" width="21.140625" style="0" customWidth="1"/>
    <col min="8456" max="8456" width="22.140625" style="0" customWidth="1"/>
    <col min="8457" max="8457" width="22.421875" style="0" customWidth="1"/>
    <col min="8458" max="8458" width="22.7109375" style="0" customWidth="1"/>
    <col min="8459" max="8459" width="23.140625" style="0" customWidth="1"/>
    <col min="8460" max="8460" width="24.7109375" style="0" customWidth="1"/>
    <col min="8461" max="8461" width="25.140625" style="0" customWidth="1"/>
    <col min="8462" max="8462" width="24.57421875" style="0" customWidth="1"/>
    <col min="8463" max="8463" width="24.7109375" style="0" customWidth="1"/>
    <col min="8464" max="8464" width="0.71875" style="0" customWidth="1"/>
    <col min="8465" max="8465" width="22.140625" style="0" customWidth="1"/>
    <col min="8466" max="8466" width="1.1484375" style="0" customWidth="1"/>
    <col min="8467" max="8467" width="3.8515625" style="0" customWidth="1"/>
    <col min="8468" max="8468" width="19.140625" style="0" customWidth="1"/>
    <col min="8470" max="8470" width="22.28125" style="0" customWidth="1"/>
    <col min="8471" max="8471" width="105.140625" style="0" customWidth="1"/>
    <col min="8707" max="8707" width="1.28515625" style="0" customWidth="1"/>
    <col min="8708" max="8708" width="83.140625" style="0" customWidth="1"/>
    <col min="8709" max="8709" width="21.00390625" style="0" customWidth="1"/>
    <col min="8710" max="8710" width="19.8515625" style="0" customWidth="1"/>
    <col min="8711" max="8711" width="21.140625" style="0" customWidth="1"/>
    <col min="8712" max="8712" width="22.140625" style="0" customWidth="1"/>
    <col min="8713" max="8713" width="22.421875" style="0" customWidth="1"/>
    <col min="8714" max="8714" width="22.7109375" style="0" customWidth="1"/>
    <col min="8715" max="8715" width="23.140625" style="0" customWidth="1"/>
    <col min="8716" max="8716" width="24.7109375" style="0" customWidth="1"/>
    <col min="8717" max="8717" width="25.140625" style="0" customWidth="1"/>
    <col min="8718" max="8718" width="24.57421875" style="0" customWidth="1"/>
    <col min="8719" max="8719" width="24.7109375" style="0" customWidth="1"/>
    <col min="8720" max="8720" width="0.71875" style="0" customWidth="1"/>
    <col min="8721" max="8721" width="22.140625" style="0" customWidth="1"/>
    <col min="8722" max="8722" width="1.1484375" style="0" customWidth="1"/>
    <col min="8723" max="8723" width="3.8515625" style="0" customWidth="1"/>
    <col min="8724" max="8724" width="19.140625" style="0" customWidth="1"/>
    <col min="8726" max="8726" width="22.28125" style="0" customWidth="1"/>
    <col min="8727" max="8727" width="105.140625" style="0" customWidth="1"/>
    <col min="8963" max="8963" width="1.28515625" style="0" customWidth="1"/>
    <col min="8964" max="8964" width="83.140625" style="0" customWidth="1"/>
    <col min="8965" max="8965" width="21.00390625" style="0" customWidth="1"/>
    <col min="8966" max="8966" width="19.8515625" style="0" customWidth="1"/>
    <col min="8967" max="8967" width="21.140625" style="0" customWidth="1"/>
    <col min="8968" max="8968" width="22.140625" style="0" customWidth="1"/>
    <col min="8969" max="8969" width="22.421875" style="0" customWidth="1"/>
    <col min="8970" max="8970" width="22.7109375" style="0" customWidth="1"/>
    <col min="8971" max="8971" width="23.140625" style="0" customWidth="1"/>
    <col min="8972" max="8972" width="24.7109375" style="0" customWidth="1"/>
    <col min="8973" max="8973" width="25.140625" style="0" customWidth="1"/>
    <col min="8974" max="8974" width="24.57421875" style="0" customWidth="1"/>
    <col min="8975" max="8975" width="24.7109375" style="0" customWidth="1"/>
    <col min="8976" max="8976" width="0.71875" style="0" customWidth="1"/>
    <col min="8977" max="8977" width="22.140625" style="0" customWidth="1"/>
    <col min="8978" max="8978" width="1.1484375" style="0" customWidth="1"/>
    <col min="8979" max="8979" width="3.8515625" style="0" customWidth="1"/>
    <col min="8980" max="8980" width="19.140625" style="0" customWidth="1"/>
    <col min="8982" max="8982" width="22.28125" style="0" customWidth="1"/>
    <col min="8983" max="8983" width="105.140625" style="0" customWidth="1"/>
    <col min="9219" max="9219" width="1.28515625" style="0" customWidth="1"/>
    <col min="9220" max="9220" width="83.140625" style="0" customWidth="1"/>
    <col min="9221" max="9221" width="21.00390625" style="0" customWidth="1"/>
    <col min="9222" max="9222" width="19.8515625" style="0" customWidth="1"/>
    <col min="9223" max="9223" width="21.140625" style="0" customWidth="1"/>
    <col min="9224" max="9224" width="22.140625" style="0" customWidth="1"/>
    <col min="9225" max="9225" width="22.421875" style="0" customWidth="1"/>
    <col min="9226" max="9226" width="22.7109375" style="0" customWidth="1"/>
    <col min="9227" max="9227" width="23.140625" style="0" customWidth="1"/>
    <col min="9228" max="9228" width="24.7109375" style="0" customWidth="1"/>
    <col min="9229" max="9229" width="25.140625" style="0" customWidth="1"/>
    <col min="9230" max="9230" width="24.57421875" style="0" customWidth="1"/>
    <col min="9231" max="9231" width="24.7109375" style="0" customWidth="1"/>
    <col min="9232" max="9232" width="0.71875" style="0" customWidth="1"/>
    <col min="9233" max="9233" width="22.140625" style="0" customWidth="1"/>
    <col min="9234" max="9234" width="1.1484375" style="0" customWidth="1"/>
    <col min="9235" max="9235" width="3.8515625" style="0" customWidth="1"/>
    <col min="9236" max="9236" width="19.140625" style="0" customWidth="1"/>
    <col min="9238" max="9238" width="22.28125" style="0" customWidth="1"/>
    <col min="9239" max="9239" width="105.140625" style="0" customWidth="1"/>
    <col min="9475" max="9475" width="1.28515625" style="0" customWidth="1"/>
    <col min="9476" max="9476" width="83.140625" style="0" customWidth="1"/>
    <col min="9477" max="9477" width="21.00390625" style="0" customWidth="1"/>
    <col min="9478" max="9478" width="19.8515625" style="0" customWidth="1"/>
    <col min="9479" max="9479" width="21.140625" style="0" customWidth="1"/>
    <col min="9480" max="9480" width="22.140625" style="0" customWidth="1"/>
    <col min="9481" max="9481" width="22.421875" style="0" customWidth="1"/>
    <col min="9482" max="9482" width="22.7109375" style="0" customWidth="1"/>
    <col min="9483" max="9483" width="23.140625" style="0" customWidth="1"/>
    <col min="9484" max="9484" width="24.7109375" style="0" customWidth="1"/>
    <col min="9485" max="9485" width="25.140625" style="0" customWidth="1"/>
    <col min="9486" max="9486" width="24.57421875" style="0" customWidth="1"/>
    <col min="9487" max="9487" width="24.7109375" style="0" customWidth="1"/>
    <col min="9488" max="9488" width="0.71875" style="0" customWidth="1"/>
    <col min="9489" max="9489" width="22.140625" style="0" customWidth="1"/>
    <col min="9490" max="9490" width="1.1484375" style="0" customWidth="1"/>
    <col min="9491" max="9491" width="3.8515625" style="0" customWidth="1"/>
    <col min="9492" max="9492" width="19.140625" style="0" customWidth="1"/>
    <col min="9494" max="9494" width="22.28125" style="0" customWidth="1"/>
    <col min="9495" max="9495" width="105.140625" style="0" customWidth="1"/>
    <col min="9731" max="9731" width="1.28515625" style="0" customWidth="1"/>
    <col min="9732" max="9732" width="83.140625" style="0" customWidth="1"/>
    <col min="9733" max="9733" width="21.00390625" style="0" customWidth="1"/>
    <col min="9734" max="9734" width="19.8515625" style="0" customWidth="1"/>
    <col min="9735" max="9735" width="21.140625" style="0" customWidth="1"/>
    <col min="9736" max="9736" width="22.140625" style="0" customWidth="1"/>
    <col min="9737" max="9737" width="22.421875" style="0" customWidth="1"/>
    <col min="9738" max="9738" width="22.7109375" style="0" customWidth="1"/>
    <col min="9739" max="9739" width="23.140625" style="0" customWidth="1"/>
    <col min="9740" max="9740" width="24.7109375" style="0" customWidth="1"/>
    <col min="9741" max="9741" width="25.140625" style="0" customWidth="1"/>
    <col min="9742" max="9742" width="24.57421875" style="0" customWidth="1"/>
    <col min="9743" max="9743" width="24.7109375" style="0" customWidth="1"/>
    <col min="9744" max="9744" width="0.71875" style="0" customWidth="1"/>
    <col min="9745" max="9745" width="22.140625" style="0" customWidth="1"/>
    <col min="9746" max="9746" width="1.1484375" style="0" customWidth="1"/>
    <col min="9747" max="9747" width="3.8515625" style="0" customWidth="1"/>
    <col min="9748" max="9748" width="19.140625" style="0" customWidth="1"/>
    <col min="9750" max="9750" width="22.28125" style="0" customWidth="1"/>
    <col min="9751" max="9751" width="105.140625" style="0" customWidth="1"/>
    <col min="9987" max="9987" width="1.28515625" style="0" customWidth="1"/>
    <col min="9988" max="9988" width="83.140625" style="0" customWidth="1"/>
    <col min="9989" max="9989" width="21.00390625" style="0" customWidth="1"/>
    <col min="9990" max="9990" width="19.8515625" style="0" customWidth="1"/>
    <col min="9991" max="9991" width="21.140625" style="0" customWidth="1"/>
    <col min="9992" max="9992" width="22.140625" style="0" customWidth="1"/>
    <col min="9993" max="9993" width="22.421875" style="0" customWidth="1"/>
    <col min="9994" max="9994" width="22.7109375" style="0" customWidth="1"/>
    <col min="9995" max="9995" width="23.140625" style="0" customWidth="1"/>
    <col min="9996" max="9996" width="24.7109375" style="0" customWidth="1"/>
    <col min="9997" max="9997" width="25.140625" style="0" customWidth="1"/>
    <col min="9998" max="9998" width="24.57421875" style="0" customWidth="1"/>
    <col min="9999" max="9999" width="24.7109375" style="0" customWidth="1"/>
    <col min="10000" max="10000" width="0.71875" style="0" customWidth="1"/>
    <col min="10001" max="10001" width="22.140625" style="0" customWidth="1"/>
    <col min="10002" max="10002" width="1.1484375" style="0" customWidth="1"/>
    <col min="10003" max="10003" width="3.8515625" style="0" customWidth="1"/>
    <col min="10004" max="10004" width="19.140625" style="0" customWidth="1"/>
    <col min="10006" max="10006" width="22.28125" style="0" customWidth="1"/>
    <col min="10007" max="10007" width="105.140625" style="0" customWidth="1"/>
    <col min="10243" max="10243" width="1.28515625" style="0" customWidth="1"/>
    <col min="10244" max="10244" width="83.140625" style="0" customWidth="1"/>
    <col min="10245" max="10245" width="21.00390625" style="0" customWidth="1"/>
    <col min="10246" max="10246" width="19.8515625" style="0" customWidth="1"/>
    <col min="10247" max="10247" width="21.140625" style="0" customWidth="1"/>
    <col min="10248" max="10248" width="22.140625" style="0" customWidth="1"/>
    <col min="10249" max="10249" width="22.421875" style="0" customWidth="1"/>
    <col min="10250" max="10250" width="22.7109375" style="0" customWidth="1"/>
    <col min="10251" max="10251" width="23.140625" style="0" customWidth="1"/>
    <col min="10252" max="10252" width="24.7109375" style="0" customWidth="1"/>
    <col min="10253" max="10253" width="25.140625" style="0" customWidth="1"/>
    <col min="10254" max="10254" width="24.57421875" style="0" customWidth="1"/>
    <col min="10255" max="10255" width="24.7109375" style="0" customWidth="1"/>
    <col min="10256" max="10256" width="0.71875" style="0" customWidth="1"/>
    <col min="10257" max="10257" width="22.140625" style="0" customWidth="1"/>
    <col min="10258" max="10258" width="1.1484375" style="0" customWidth="1"/>
    <col min="10259" max="10259" width="3.8515625" style="0" customWidth="1"/>
    <col min="10260" max="10260" width="19.140625" style="0" customWidth="1"/>
    <col min="10262" max="10262" width="22.28125" style="0" customWidth="1"/>
    <col min="10263" max="10263" width="105.140625" style="0" customWidth="1"/>
    <col min="10499" max="10499" width="1.28515625" style="0" customWidth="1"/>
    <col min="10500" max="10500" width="83.140625" style="0" customWidth="1"/>
    <col min="10501" max="10501" width="21.00390625" style="0" customWidth="1"/>
    <col min="10502" max="10502" width="19.8515625" style="0" customWidth="1"/>
    <col min="10503" max="10503" width="21.140625" style="0" customWidth="1"/>
    <col min="10504" max="10504" width="22.140625" style="0" customWidth="1"/>
    <col min="10505" max="10505" width="22.421875" style="0" customWidth="1"/>
    <col min="10506" max="10506" width="22.7109375" style="0" customWidth="1"/>
    <col min="10507" max="10507" width="23.140625" style="0" customWidth="1"/>
    <col min="10508" max="10508" width="24.7109375" style="0" customWidth="1"/>
    <col min="10509" max="10509" width="25.140625" style="0" customWidth="1"/>
    <col min="10510" max="10510" width="24.57421875" style="0" customWidth="1"/>
    <col min="10511" max="10511" width="24.7109375" style="0" customWidth="1"/>
    <col min="10512" max="10512" width="0.71875" style="0" customWidth="1"/>
    <col min="10513" max="10513" width="22.140625" style="0" customWidth="1"/>
    <col min="10514" max="10514" width="1.1484375" style="0" customWidth="1"/>
    <col min="10515" max="10515" width="3.8515625" style="0" customWidth="1"/>
    <col min="10516" max="10516" width="19.140625" style="0" customWidth="1"/>
    <col min="10518" max="10518" width="22.28125" style="0" customWidth="1"/>
    <col min="10519" max="10519" width="105.140625" style="0" customWidth="1"/>
    <col min="10755" max="10755" width="1.28515625" style="0" customWidth="1"/>
    <col min="10756" max="10756" width="83.140625" style="0" customWidth="1"/>
    <col min="10757" max="10757" width="21.00390625" style="0" customWidth="1"/>
    <col min="10758" max="10758" width="19.8515625" style="0" customWidth="1"/>
    <col min="10759" max="10759" width="21.140625" style="0" customWidth="1"/>
    <col min="10760" max="10760" width="22.140625" style="0" customWidth="1"/>
    <col min="10761" max="10761" width="22.421875" style="0" customWidth="1"/>
    <col min="10762" max="10762" width="22.7109375" style="0" customWidth="1"/>
    <col min="10763" max="10763" width="23.140625" style="0" customWidth="1"/>
    <col min="10764" max="10764" width="24.7109375" style="0" customWidth="1"/>
    <col min="10765" max="10765" width="25.140625" style="0" customWidth="1"/>
    <col min="10766" max="10766" width="24.57421875" style="0" customWidth="1"/>
    <col min="10767" max="10767" width="24.7109375" style="0" customWidth="1"/>
    <col min="10768" max="10768" width="0.71875" style="0" customWidth="1"/>
    <col min="10769" max="10769" width="22.140625" style="0" customWidth="1"/>
    <col min="10770" max="10770" width="1.1484375" style="0" customWidth="1"/>
    <col min="10771" max="10771" width="3.8515625" style="0" customWidth="1"/>
    <col min="10772" max="10772" width="19.140625" style="0" customWidth="1"/>
    <col min="10774" max="10774" width="22.28125" style="0" customWidth="1"/>
    <col min="10775" max="10775" width="105.140625" style="0" customWidth="1"/>
    <col min="11011" max="11011" width="1.28515625" style="0" customWidth="1"/>
    <col min="11012" max="11012" width="83.140625" style="0" customWidth="1"/>
    <col min="11013" max="11013" width="21.00390625" style="0" customWidth="1"/>
    <col min="11014" max="11014" width="19.8515625" style="0" customWidth="1"/>
    <col min="11015" max="11015" width="21.140625" style="0" customWidth="1"/>
    <col min="11016" max="11016" width="22.140625" style="0" customWidth="1"/>
    <col min="11017" max="11017" width="22.421875" style="0" customWidth="1"/>
    <col min="11018" max="11018" width="22.7109375" style="0" customWidth="1"/>
    <col min="11019" max="11019" width="23.140625" style="0" customWidth="1"/>
    <col min="11020" max="11020" width="24.7109375" style="0" customWidth="1"/>
    <col min="11021" max="11021" width="25.140625" style="0" customWidth="1"/>
    <col min="11022" max="11022" width="24.57421875" style="0" customWidth="1"/>
    <col min="11023" max="11023" width="24.7109375" style="0" customWidth="1"/>
    <col min="11024" max="11024" width="0.71875" style="0" customWidth="1"/>
    <col min="11025" max="11025" width="22.140625" style="0" customWidth="1"/>
    <col min="11026" max="11026" width="1.1484375" style="0" customWidth="1"/>
    <col min="11027" max="11027" width="3.8515625" style="0" customWidth="1"/>
    <col min="11028" max="11028" width="19.140625" style="0" customWidth="1"/>
    <col min="11030" max="11030" width="22.28125" style="0" customWidth="1"/>
    <col min="11031" max="11031" width="105.140625" style="0" customWidth="1"/>
    <col min="11267" max="11267" width="1.28515625" style="0" customWidth="1"/>
    <col min="11268" max="11268" width="83.140625" style="0" customWidth="1"/>
    <col min="11269" max="11269" width="21.00390625" style="0" customWidth="1"/>
    <col min="11270" max="11270" width="19.8515625" style="0" customWidth="1"/>
    <col min="11271" max="11271" width="21.140625" style="0" customWidth="1"/>
    <col min="11272" max="11272" width="22.140625" style="0" customWidth="1"/>
    <col min="11273" max="11273" width="22.421875" style="0" customWidth="1"/>
    <col min="11274" max="11274" width="22.7109375" style="0" customWidth="1"/>
    <col min="11275" max="11275" width="23.140625" style="0" customWidth="1"/>
    <col min="11276" max="11276" width="24.7109375" style="0" customWidth="1"/>
    <col min="11277" max="11277" width="25.140625" style="0" customWidth="1"/>
    <col min="11278" max="11278" width="24.57421875" style="0" customWidth="1"/>
    <col min="11279" max="11279" width="24.7109375" style="0" customWidth="1"/>
    <col min="11280" max="11280" width="0.71875" style="0" customWidth="1"/>
    <col min="11281" max="11281" width="22.140625" style="0" customWidth="1"/>
    <col min="11282" max="11282" width="1.1484375" style="0" customWidth="1"/>
    <col min="11283" max="11283" width="3.8515625" style="0" customWidth="1"/>
    <col min="11284" max="11284" width="19.140625" style="0" customWidth="1"/>
    <col min="11286" max="11286" width="22.28125" style="0" customWidth="1"/>
    <col min="11287" max="11287" width="105.140625" style="0" customWidth="1"/>
    <col min="11523" max="11523" width="1.28515625" style="0" customWidth="1"/>
    <col min="11524" max="11524" width="83.140625" style="0" customWidth="1"/>
    <col min="11525" max="11525" width="21.00390625" style="0" customWidth="1"/>
    <col min="11526" max="11526" width="19.8515625" style="0" customWidth="1"/>
    <col min="11527" max="11527" width="21.140625" style="0" customWidth="1"/>
    <col min="11528" max="11528" width="22.140625" style="0" customWidth="1"/>
    <col min="11529" max="11529" width="22.421875" style="0" customWidth="1"/>
    <col min="11530" max="11530" width="22.7109375" style="0" customWidth="1"/>
    <col min="11531" max="11531" width="23.140625" style="0" customWidth="1"/>
    <col min="11532" max="11532" width="24.7109375" style="0" customWidth="1"/>
    <col min="11533" max="11533" width="25.140625" style="0" customWidth="1"/>
    <col min="11534" max="11534" width="24.57421875" style="0" customWidth="1"/>
    <col min="11535" max="11535" width="24.7109375" style="0" customWidth="1"/>
    <col min="11536" max="11536" width="0.71875" style="0" customWidth="1"/>
    <col min="11537" max="11537" width="22.140625" style="0" customWidth="1"/>
    <col min="11538" max="11538" width="1.1484375" style="0" customWidth="1"/>
    <col min="11539" max="11539" width="3.8515625" style="0" customWidth="1"/>
    <col min="11540" max="11540" width="19.140625" style="0" customWidth="1"/>
    <col min="11542" max="11542" width="22.28125" style="0" customWidth="1"/>
    <col min="11543" max="11543" width="105.140625" style="0" customWidth="1"/>
    <col min="11779" max="11779" width="1.28515625" style="0" customWidth="1"/>
    <col min="11780" max="11780" width="83.140625" style="0" customWidth="1"/>
    <col min="11781" max="11781" width="21.00390625" style="0" customWidth="1"/>
    <col min="11782" max="11782" width="19.8515625" style="0" customWidth="1"/>
    <col min="11783" max="11783" width="21.140625" style="0" customWidth="1"/>
    <col min="11784" max="11784" width="22.140625" style="0" customWidth="1"/>
    <col min="11785" max="11785" width="22.421875" style="0" customWidth="1"/>
    <col min="11786" max="11786" width="22.7109375" style="0" customWidth="1"/>
    <col min="11787" max="11787" width="23.140625" style="0" customWidth="1"/>
    <col min="11788" max="11788" width="24.7109375" style="0" customWidth="1"/>
    <col min="11789" max="11789" width="25.140625" style="0" customWidth="1"/>
    <col min="11790" max="11790" width="24.57421875" style="0" customWidth="1"/>
    <col min="11791" max="11791" width="24.7109375" style="0" customWidth="1"/>
    <col min="11792" max="11792" width="0.71875" style="0" customWidth="1"/>
    <col min="11793" max="11793" width="22.140625" style="0" customWidth="1"/>
    <col min="11794" max="11794" width="1.1484375" style="0" customWidth="1"/>
    <col min="11795" max="11795" width="3.8515625" style="0" customWidth="1"/>
    <col min="11796" max="11796" width="19.140625" style="0" customWidth="1"/>
    <col min="11798" max="11798" width="22.28125" style="0" customWidth="1"/>
    <col min="11799" max="11799" width="105.140625" style="0" customWidth="1"/>
    <col min="12035" max="12035" width="1.28515625" style="0" customWidth="1"/>
    <col min="12036" max="12036" width="83.140625" style="0" customWidth="1"/>
    <col min="12037" max="12037" width="21.00390625" style="0" customWidth="1"/>
    <col min="12038" max="12038" width="19.8515625" style="0" customWidth="1"/>
    <col min="12039" max="12039" width="21.140625" style="0" customWidth="1"/>
    <col min="12040" max="12040" width="22.140625" style="0" customWidth="1"/>
    <col min="12041" max="12041" width="22.421875" style="0" customWidth="1"/>
    <col min="12042" max="12042" width="22.7109375" style="0" customWidth="1"/>
    <col min="12043" max="12043" width="23.140625" style="0" customWidth="1"/>
    <col min="12044" max="12044" width="24.7109375" style="0" customWidth="1"/>
    <col min="12045" max="12045" width="25.140625" style="0" customWidth="1"/>
    <col min="12046" max="12046" width="24.57421875" style="0" customWidth="1"/>
    <col min="12047" max="12047" width="24.7109375" style="0" customWidth="1"/>
    <col min="12048" max="12048" width="0.71875" style="0" customWidth="1"/>
    <col min="12049" max="12049" width="22.140625" style="0" customWidth="1"/>
    <col min="12050" max="12050" width="1.1484375" style="0" customWidth="1"/>
    <col min="12051" max="12051" width="3.8515625" style="0" customWidth="1"/>
    <col min="12052" max="12052" width="19.140625" style="0" customWidth="1"/>
    <col min="12054" max="12054" width="22.28125" style="0" customWidth="1"/>
    <col min="12055" max="12055" width="105.140625" style="0" customWidth="1"/>
    <col min="12291" max="12291" width="1.28515625" style="0" customWidth="1"/>
    <col min="12292" max="12292" width="83.140625" style="0" customWidth="1"/>
    <col min="12293" max="12293" width="21.00390625" style="0" customWidth="1"/>
    <col min="12294" max="12294" width="19.8515625" style="0" customWidth="1"/>
    <col min="12295" max="12295" width="21.140625" style="0" customWidth="1"/>
    <col min="12296" max="12296" width="22.140625" style="0" customWidth="1"/>
    <col min="12297" max="12297" width="22.421875" style="0" customWidth="1"/>
    <col min="12298" max="12298" width="22.7109375" style="0" customWidth="1"/>
    <col min="12299" max="12299" width="23.140625" style="0" customWidth="1"/>
    <col min="12300" max="12300" width="24.7109375" style="0" customWidth="1"/>
    <col min="12301" max="12301" width="25.140625" style="0" customWidth="1"/>
    <col min="12302" max="12302" width="24.57421875" style="0" customWidth="1"/>
    <col min="12303" max="12303" width="24.7109375" style="0" customWidth="1"/>
    <col min="12304" max="12304" width="0.71875" style="0" customWidth="1"/>
    <col min="12305" max="12305" width="22.140625" style="0" customWidth="1"/>
    <col min="12306" max="12306" width="1.1484375" style="0" customWidth="1"/>
    <col min="12307" max="12307" width="3.8515625" style="0" customWidth="1"/>
    <col min="12308" max="12308" width="19.140625" style="0" customWidth="1"/>
    <col min="12310" max="12310" width="22.28125" style="0" customWidth="1"/>
    <col min="12311" max="12311" width="105.140625" style="0" customWidth="1"/>
    <col min="12547" max="12547" width="1.28515625" style="0" customWidth="1"/>
    <col min="12548" max="12548" width="83.140625" style="0" customWidth="1"/>
    <col min="12549" max="12549" width="21.00390625" style="0" customWidth="1"/>
    <col min="12550" max="12550" width="19.8515625" style="0" customWidth="1"/>
    <col min="12551" max="12551" width="21.140625" style="0" customWidth="1"/>
    <col min="12552" max="12552" width="22.140625" style="0" customWidth="1"/>
    <col min="12553" max="12553" width="22.421875" style="0" customWidth="1"/>
    <col min="12554" max="12554" width="22.7109375" style="0" customWidth="1"/>
    <col min="12555" max="12555" width="23.140625" style="0" customWidth="1"/>
    <col min="12556" max="12556" width="24.7109375" style="0" customWidth="1"/>
    <col min="12557" max="12557" width="25.140625" style="0" customWidth="1"/>
    <col min="12558" max="12558" width="24.57421875" style="0" customWidth="1"/>
    <col min="12559" max="12559" width="24.7109375" style="0" customWidth="1"/>
    <col min="12560" max="12560" width="0.71875" style="0" customWidth="1"/>
    <col min="12561" max="12561" width="22.140625" style="0" customWidth="1"/>
    <col min="12562" max="12562" width="1.1484375" style="0" customWidth="1"/>
    <col min="12563" max="12563" width="3.8515625" style="0" customWidth="1"/>
    <col min="12564" max="12564" width="19.140625" style="0" customWidth="1"/>
    <col min="12566" max="12566" width="22.28125" style="0" customWidth="1"/>
    <col min="12567" max="12567" width="105.140625" style="0" customWidth="1"/>
    <col min="12803" max="12803" width="1.28515625" style="0" customWidth="1"/>
    <col min="12804" max="12804" width="83.140625" style="0" customWidth="1"/>
    <col min="12805" max="12805" width="21.00390625" style="0" customWidth="1"/>
    <col min="12806" max="12806" width="19.8515625" style="0" customWidth="1"/>
    <col min="12807" max="12807" width="21.140625" style="0" customWidth="1"/>
    <col min="12808" max="12808" width="22.140625" style="0" customWidth="1"/>
    <col min="12809" max="12809" width="22.421875" style="0" customWidth="1"/>
    <col min="12810" max="12810" width="22.7109375" style="0" customWidth="1"/>
    <col min="12811" max="12811" width="23.140625" style="0" customWidth="1"/>
    <col min="12812" max="12812" width="24.7109375" style="0" customWidth="1"/>
    <col min="12813" max="12813" width="25.140625" style="0" customWidth="1"/>
    <col min="12814" max="12814" width="24.57421875" style="0" customWidth="1"/>
    <col min="12815" max="12815" width="24.7109375" style="0" customWidth="1"/>
    <col min="12816" max="12816" width="0.71875" style="0" customWidth="1"/>
    <col min="12817" max="12817" width="22.140625" style="0" customWidth="1"/>
    <col min="12818" max="12818" width="1.1484375" style="0" customWidth="1"/>
    <col min="12819" max="12819" width="3.8515625" style="0" customWidth="1"/>
    <col min="12820" max="12820" width="19.140625" style="0" customWidth="1"/>
    <col min="12822" max="12822" width="22.28125" style="0" customWidth="1"/>
    <col min="12823" max="12823" width="105.140625" style="0" customWidth="1"/>
    <col min="13059" max="13059" width="1.28515625" style="0" customWidth="1"/>
    <col min="13060" max="13060" width="83.140625" style="0" customWidth="1"/>
    <col min="13061" max="13061" width="21.00390625" style="0" customWidth="1"/>
    <col min="13062" max="13062" width="19.8515625" style="0" customWidth="1"/>
    <col min="13063" max="13063" width="21.140625" style="0" customWidth="1"/>
    <col min="13064" max="13064" width="22.140625" style="0" customWidth="1"/>
    <col min="13065" max="13065" width="22.421875" style="0" customWidth="1"/>
    <col min="13066" max="13066" width="22.7109375" style="0" customWidth="1"/>
    <col min="13067" max="13067" width="23.140625" style="0" customWidth="1"/>
    <col min="13068" max="13068" width="24.7109375" style="0" customWidth="1"/>
    <col min="13069" max="13069" width="25.140625" style="0" customWidth="1"/>
    <col min="13070" max="13070" width="24.57421875" style="0" customWidth="1"/>
    <col min="13071" max="13071" width="24.7109375" style="0" customWidth="1"/>
    <col min="13072" max="13072" width="0.71875" style="0" customWidth="1"/>
    <col min="13073" max="13073" width="22.140625" style="0" customWidth="1"/>
    <col min="13074" max="13074" width="1.1484375" style="0" customWidth="1"/>
    <col min="13075" max="13075" width="3.8515625" style="0" customWidth="1"/>
    <col min="13076" max="13076" width="19.140625" style="0" customWidth="1"/>
    <col min="13078" max="13078" width="22.28125" style="0" customWidth="1"/>
    <col min="13079" max="13079" width="105.140625" style="0" customWidth="1"/>
    <col min="13315" max="13315" width="1.28515625" style="0" customWidth="1"/>
    <col min="13316" max="13316" width="83.140625" style="0" customWidth="1"/>
    <col min="13317" max="13317" width="21.00390625" style="0" customWidth="1"/>
    <col min="13318" max="13318" width="19.8515625" style="0" customWidth="1"/>
    <col min="13319" max="13319" width="21.140625" style="0" customWidth="1"/>
    <col min="13320" max="13320" width="22.140625" style="0" customWidth="1"/>
    <col min="13321" max="13321" width="22.421875" style="0" customWidth="1"/>
    <col min="13322" max="13322" width="22.7109375" style="0" customWidth="1"/>
    <col min="13323" max="13323" width="23.140625" style="0" customWidth="1"/>
    <col min="13324" max="13324" width="24.7109375" style="0" customWidth="1"/>
    <col min="13325" max="13325" width="25.140625" style="0" customWidth="1"/>
    <col min="13326" max="13326" width="24.57421875" style="0" customWidth="1"/>
    <col min="13327" max="13327" width="24.7109375" style="0" customWidth="1"/>
    <col min="13328" max="13328" width="0.71875" style="0" customWidth="1"/>
    <col min="13329" max="13329" width="22.140625" style="0" customWidth="1"/>
    <col min="13330" max="13330" width="1.1484375" style="0" customWidth="1"/>
    <col min="13331" max="13331" width="3.8515625" style="0" customWidth="1"/>
    <col min="13332" max="13332" width="19.140625" style="0" customWidth="1"/>
    <col min="13334" max="13334" width="22.28125" style="0" customWidth="1"/>
    <col min="13335" max="13335" width="105.140625" style="0" customWidth="1"/>
    <col min="13571" max="13571" width="1.28515625" style="0" customWidth="1"/>
    <col min="13572" max="13572" width="83.140625" style="0" customWidth="1"/>
    <col min="13573" max="13573" width="21.00390625" style="0" customWidth="1"/>
    <col min="13574" max="13574" width="19.8515625" style="0" customWidth="1"/>
    <col min="13575" max="13575" width="21.140625" style="0" customWidth="1"/>
    <col min="13576" max="13576" width="22.140625" style="0" customWidth="1"/>
    <col min="13577" max="13577" width="22.421875" style="0" customWidth="1"/>
    <col min="13578" max="13578" width="22.7109375" style="0" customWidth="1"/>
    <col min="13579" max="13579" width="23.140625" style="0" customWidth="1"/>
    <col min="13580" max="13580" width="24.7109375" style="0" customWidth="1"/>
    <col min="13581" max="13581" width="25.140625" style="0" customWidth="1"/>
    <col min="13582" max="13582" width="24.57421875" style="0" customWidth="1"/>
    <col min="13583" max="13583" width="24.7109375" style="0" customWidth="1"/>
    <col min="13584" max="13584" width="0.71875" style="0" customWidth="1"/>
    <col min="13585" max="13585" width="22.140625" style="0" customWidth="1"/>
    <col min="13586" max="13586" width="1.1484375" style="0" customWidth="1"/>
    <col min="13587" max="13587" width="3.8515625" style="0" customWidth="1"/>
    <col min="13588" max="13588" width="19.140625" style="0" customWidth="1"/>
    <col min="13590" max="13590" width="22.28125" style="0" customWidth="1"/>
    <col min="13591" max="13591" width="105.140625" style="0" customWidth="1"/>
    <col min="13827" max="13827" width="1.28515625" style="0" customWidth="1"/>
    <col min="13828" max="13828" width="83.140625" style="0" customWidth="1"/>
    <col min="13829" max="13829" width="21.00390625" style="0" customWidth="1"/>
    <col min="13830" max="13830" width="19.8515625" style="0" customWidth="1"/>
    <col min="13831" max="13831" width="21.140625" style="0" customWidth="1"/>
    <col min="13832" max="13832" width="22.140625" style="0" customWidth="1"/>
    <col min="13833" max="13833" width="22.421875" style="0" customWidth="1"/>
    <col min="13834" max="13834" width="22.7109375" style="0" customWidth="1"/>
    <col min="13835" max="13835" width="23.140625" style="0" customWidth="1"/>
    <col min="13836" max="13836" width="24.7109375" style="0" customWidth="1"/>
    <col min="13837" max="13837" width="25.140625" style="0" customWidth="1"/>
    <col min="13838" max="13838" width="24.57421875" style="0" customWidth="1"/>
    <col min="13839" max="13839" width="24.7109375" style="0" customWidth="1"/>
    <col min="13840" max="13840" width="0.71875" style="0" customWidth="1"/>
    <col min="13841" max="13841" width="22.140625" style="0" customWidth="1"/>
    <col min="13842" max="13842" width="1.1484375" style="0" customWidth="1"/>
    <col min="13843" max="13843" width="3.8515625" style="0" customWidth="1"/>
    <col min="13844" max="13844" width="19.140625" style="0" customWidth="1"/>
    <col min="13846" max="13846" width="22.28125" style="0" customWidth="1"/>
    <col min="13847" max="13847" width="105.140625" style="0" customWidth="1"/>
    <col min="14083" max="14083" width="1.28515625" style="0" customWidth="1"/>
    <col min="14084" max="14084" width="83.140625" style="0" customWidth="1"/>
    <col min="14085" max="14085" width="21.00390625" style="0" customWidth="1"/>
    <col min="14086" max="14086" width="19.8515625" style="0" customWidth="1"/>
    <col min="14087" max="14087" width="21.140625" style="0" customWidth="1"/>
    <col min="14088" max="14088" width="22.140625" style="0" customWidth="1"/>
    <col min="14089" max="14089" width="22.421875" style="0" customWidth="1"/>
    <col min="14090" max="14090" width="22.7109375" style="0" customWidth="1"/>
    <col min="14091" max="14091" width="23.140625" style="0" customWidth="1"/>
    <col min="14092" max="14092" width="24.7109375" style="0" customWidth="1"/>
    <col min="14093" max="14093" width="25.140625" style="0" customWidth="1"/>
    <col min="14094" max="14094" width="24.57421875" style="0" customWidth="1"/>
    <col min="14095" max="14095" width="24.7109375" style="0" customWidth="1"/>
    <col min="14096" max="14096" width="0.71875" style="0" customWidth="1"/>
    <col min="14097" max="14097" width="22.140625" style="0" customWidth="1"/>
    <col min="14098" max="14098" width="1.1484375" style="0" customWidth="1"/>
    <col min="14099" max="14099" width="3.8515625" style="0" customWidth="1"/>
    <col min="14100" max="14100" width="19.140625" style="0" customWidth="1"/>
    <col min="14102" max="14102" width="22.28125" style="0" customWidth="1"/>
    <col min="14103" max="14103" width="105.140625" style="0" customWidth="1"/>
    <col min="14339" max="14339" width="1.28515625" style="0" customWidth="1"/>
    <col min="14340" max="14340" width="83.140625" style="0" customWidth="1"/>
    <col min="14341" max="14341" width="21.00390625" style="0" customWidth="1"/>
    <col min="14342" max="14342" width="19.8515625" style="0" customWidth="1"/>
    <col min="14343" max="14343" width="21.140625" style="0" customWidth="1"/>
    <col min="14344" max="14344" width="22.140625" style="0" customWidth="1"/>
    <col min="14345" max="14345" width="22.421875" style="0" customWidth="1"/>
    <col min="14346" max="14346" width="22.7109375" style="0" customWidth="1"/>
    <col min="14347" max="14347" width="23.140625" style="0" customWidth="1"/>
    <col min="14348" max="14348" width="24.7109375" style="0" customWidth="1"/>
    <col min="14349" max="14349" width="25.140625" style="0" customWidth="1"/>
    <col min="14350" max="14350" width="24.57421875" style="0" customWidth="1"/>
    <col min="14351" max="14351" width="24.7109375" style="0" customWidth="1"/>
    <col min="14352" max="14352" width="0.71875" style="0" customWidth="1"/>
    <col min="14353" max="14353" width="22.140625" style="0" customWidth="1"/>
    <col min="14354" max="14354" width="1.1484375" style="0" customWidth="1"/>
    <col min="14355" max="14355" width="3.8515625" style="0" customWidth="1"/>
    <col min="14356" max="14356" width="19.140625" style="0" customWidth="1"/>
    <col min="14358" max="14358" width="22.28125" style="0" customWidth="1"/>
    <col min="14359" max="14359" width="105.140625" style="0" customWidth="1"/>
    <col min="14595" max="14595" width="1.28515625" style="0" customWidth="1"/>
    <col min="14596" max="14596" width="83.140625" style="0" customWidth="1"/>
    <col min="14597" max="14597" width="21.00390625" style="0" customWidth="1"/>
    <col min="14598" max="14598" width="19.8515625" style="0" customWidth="1"/>
    <col min="14599" max="14599" width="21.140625" style="0" customWidth="1"/>
    <col min="14600" max="14600" width="22.140625" style="0" customWidth="1"/>
    <col min="14601" max="14601" width="22.421875" style="0" customWidth="1"/>
    <col min="14602" max="14602" width="22.7109375" style="0" customWidth="1"/>
    <col min="14603" max="14603" width="23.140625" style="0" customWidth="1"/>
    <col min="14604" max="14604" width="24.7109375" style="0" customWidth="1"/>
    <col min="14605" max="14605" width="25.140625" style="0" customWidth="1"/>
    <col min="14606" max="14606" width="24.57421875" style="0" customWidth="1"/>
    <col min="14607" max="14607" width="24.7109375" style="0" customWidth="1"/>
    <col min="14608" max="14608" width="0.71875" style="0" customWidth="1"/>
    <col min="14609" max="14609" width="22.140625" style="0" customWidth="1"/>
    <col min="14610" max="14610" width="1.1484375" style="0" customWidth="1"/>
    <col min="14611" max="14611" width="3.8515625" style="0" customWidth="1"/>
    <col min="14612" max="14612" width="19.140625" style="0" customWidth="1"/>
    <col min="14614" max="14614" width="22.28125" style="0" customWidth="1"/>
    <col min="14615" max="14615" width="105.140625" style="0" customWidth="1"/>
    <col min="14851" max="14851" width="1.28515625" style="0" customWidth="1"/>
    <col min="14852" max="14852" width="83.140625" style="0" customWidth="1"/>
    <col min="14853" max="14853" width="21.00390625" style="0" customWidth="1"/>
    <col min="14854" max="14854" width="19.8515625" style="0" customWidth="1"/>
    <col min="14855" max="14855" width="21.140625" style="0" customWidth="1"/>
    <col min="14856" max="14856" width="22.140625" style="0" customWidth="1"/>
    <col min="14857" max="14857" width="22.421875" style="0" customWidth="1"/>
    <col min="14858" max="14858" width="22.7109375" style="0" customWidth="1"/>
    <col min="14859" max="14859" width="23.140625" style="0" customWidth="1"/>
    <col min="14860" max="14860" width="24.7109375" style="0" customWidth="1"/>
    <col min="14861" max="14861" width="25.140625" style="0" customWidth="1"/>
    <col min="14862" max="14862" width="24.57421875" style="0" customWidth="1"/>
    <col min="14863" max="14863" width="24.7109375" style="0" customWidth="1"/>
    <col min="14864" max="14864" width="0.71875" style="0" customWidth="1"/>
    <col min="14865" max="14865" width="22.140625" style="0" customWidth="1"/>
    <col min="14866" max="14866" width="1.1484375" style="0" customWidth="1"/>
    <col min="14867" max="14867" width="3.8515625" style="0" customWidth="1"/>
    <col min="14868" max="14868" width="19.140625" style="0" customWidth="1"/>
    <col min="14870" max="14870" width="22.28125" style="0" customWidth="1"/>
    <col min="14871" max="14871" width="105.140625" style="0" customWidth="1"/>
    <col min="15107" max="15107" width="1.28515625" style="0" customWidth="1"/>
    <col min="15108" max="15108" width="83.140625" style="0" customWidth="1"/>
    <col min="15109" max="15109" width="21.00390625" style="0" customWidth="1"/>
    <col min="15110" max="15110" width="19.8515625" style="0" customWidth="1"/>
    <col min="15111" max="15111" width="21.140625" style="0" customWidth="1"/>
    <col min="15112" max="15112" width="22.140625" style="0" customWidth="1"/>
    <col min="15113" max="15113" width="22.421875" style="0" customWidth="1"/>
    <col min="15114" max="15114" width="22.7109375" style="0" customWidth="1"/>
    <col min="15115" max="15115" width="23.140625" style="0" customWidth="1"/>
    <col min="15116" max="15116" width="24.7109375" style="0" customWidth="1"/>
    <col min="15117" max="15117" width="25.140625" style="0" customWidth="1"/>
    <col min="15118" max="15118" width="24.57421875" style="0" customWidth="1"/>
    <col min="15119" max="15119" width="24.7109375" style="0" customWidth="1"/>
    <col min="15120" max="15120" width="0.71875" style="0" customWidth="1"/>
    <col min="15121" max="15121" width="22.140625" style="0" customWidth="1"/>
    <col min="15122" max="15122" width="1.1484375" style="0" customWidth="1"/>
    <col min="15123" max="15123" width="3.8515625" style="0" customWidth="1"/>
    <col min="15124" max="15124" width="19.140625" style="0" customWidth="1"/>
    <col min="15126" max="15126" width="22.28125" style="0" customWidth="1"/>
    <col min="15127" max="15127" width="105.140625" style="0" customWidth="1"/>
    <col min="15363" max="15363" width="1.28515625" style="0" customWidth="1"/>
    <col min="15364" max="15364" width="83.140625" style="0" customWidth="1"/>
    <col min="15365" max="15365" width="21.00390625" style="0" customWidth="1"/>
    <col min="15366" max="15366" width="19.8515625" style="0" customWidth="1"/>
    <col min="15367" max="15367" width="21.140625" style="0" customWidth="1"/>
    <col min="15368" max="15368" width="22.140625" style="0" customWidth="1"/>
    <col min="15369" max="15369" width="22.421875" style="0" customWidth="1"/>
    <col min="15370" max="15370" width="22.7109375" style="0" customWidth="1"/>
    <col min="15371" max="15371" width="23.140625" style="0" customWidth="1"/>
    <col min="15372" max="15372" width="24.7109375" style="0" customWidth="1"/>
    <col min="15373" max="15373" width="25.140625" style="0" customWidth="1"/>
    <col min="15374" max="15374" width="24.57421875" style="0" customWidth="1"/>
    <col min="15375" max="15375" width="24.7109375" style="0" customWidth="1"/>
    <col min="15376" max="15376" width="0.71875" style="0" customWidth="1"/>
    <col min="15377" max="15377" width="22.140625" style="0" customWidth="1"/>
    <col min="15378" max="15378" width="1.1484375" style="0" customWidth="1"/>
    <col min="15379" max="15379" width="3.8515625" style="0" customWidth="1"/>
    <col min="15380" max="15380" width="19.140625" style="0" customWidth="1"/>
    <col min="15382" max="15382" width="22.28125" style="0" customWidth="1"/>
    <col min="15383" max="15383" width="105.140625" style="0" customWidth="1"/>
    <col min="15619" max="15619" width="1.28515625" style="0" customWidth="1"/>
    <col min="15620" max="15620" width="83.140625" style="0" customWidth="1"/>
    <col min="15621" max="15621" width="21.00390625" style="0" customWidth="1"/>
    <col min="15622" max="15622" width="19.8515625" style="0" customWidth="1"/>
    <col min="15623" max="15623" width="21.140625" style="0" customWidth="1"/>
    <col min="15624" max="15624" width="22.140625" style="0" customWidth="1"/>
    <col min="15625" max="15625" width="22.421875" style="0" customWidth="1"/>
    <col min="15626" max="15626" width="22.7109375" style="0" customWidth="1"/>
    <col min="15627" max="15627" width="23.140625" style="0" customWidth="1"/>
    <col min="15628" max="15628" width="24.7109375" style="0" customWidth="1"/>
    <col min="15629" max="15629" width="25.140625" style="0" customWidth="1"/>
    <col min="15630" max="15630" width="24.57421875" style="0" customWidth="1"/>
    <col min="15631" max="15631" width="24.7109375" style="0" customWidth="1"/>
    <col min="15632" max="15632" width="0.71875" style="0" customWidth="1"/>
    <col min="15633" max="15633" width="22.140625" style="0" customWidth="1"/>
    <col min="15634" max="15634" width="1.1484375" style="0" customWidth="1"/>
    <col min="15635" max="15635" width="3.8515625" style="0" customWidth="1"/>
    <col min="15636" max="15636" width="19.140625" style="0" customWidth="1"/>
    <col min="15638" max="15638" width="22.28125" style="0" customWidth="1"/>
    <col min="15639" max="15639" width="105.140625" style="0" customWidth="1"/>
    <col min="15875" max="15875" width="1.28515625" style="0" customWidth="1"/>
    <col min="15876" max="15876" width="83.140625" style="0" customWidth="1"/>
    <col min="15877" max="15877" width="21.00390625" style="0" customWidth="1"/>
    <col min="15878" max="15878" width="19.8515625" style="0" customWidth="1"/>
    <col min="15879" max="15879" width="21.140625" style="0" customWidth="1"/>
    <col min="15880" max="15880" width="22.140625" style="0" customWidth="1"/>
    <col min="15881" max="15881" width="22.421875" style="0" customWidth="1"/>
    <col min="15882" max="15882" width="22.7109375" style="0" customWidth="1"/>
    <col min="15883" max="15883" width="23.140625" style="0" customWidth="1"/>
    <col min="15884" max="15884" width="24.7109375" style="0" customWidth="1"/>
    <col min="15885" max="15885" width="25.140625" style="0" customWidth="1"/>
    <col min="15886" max="15886" width="24.57421875" style="0" customWidth="1"/>
    <col min="15887" max="15887" width="24.7109375" style="0" customWidth="1"/>
    <col min="15888" max="15888" width="0.71875" style="0" customWidth="1"/>
    <col min="15889" max="15889" width="22.140625" style="0" customWidth="1"/>
    <col min="15890" max="15890" width="1.1484375" style="0" customWidth="1"/>
    <col min="15891" max="15891" width="3.8515625" style="0" customWidth="1"/>
    <col min="15892" max="15892" width="19.140625" style="0" customWidth="1"/>
    <col min="15894" max="15894" width="22.28125" style="0" customWidth="1"/>
    <col min="15895" max="15895" width="105.140625" style="0" customWidth="1"/>
    <col min="16131" max="16131" width="1.28515625" style="0" customWidth="1"/>
    <col min="16132" max="16132" width="83.140625" style="0" customWidth="1"/>
    <col min="16133" max="16133" width="21.00390625" style="0" customWidth="1"/>
    <col min="16134" max="16134" width="19.8515625" style="0" customWidth="1"/>
    <col min="16135" max="16135" width="21.140625" style="0" customWidth="1"/>
    <col min="16136" max="16136" width="22.140625" style="0" customWidth="1"/>
    <col min="16137" max="16137" width="22.421875" style="0" customWidth="1"/>
    <col min="16138" max="16138" width="22.7109375" style="0" customWidth="1"/>
    <col min="16139" max="16139" width="23.140625" style="0" customWidth="1"/>
    <col min="16140" max="16140" width="24.7109375" style="0" customWidth="1"/>
    <col min="16141" max="16141" width="25.140625" style="0" customWidth="1"/>
    <col min="16142" max="16142" width="24.57421875" style="0" customWidth="1"/>
    <col min="16143" max="16143" width="24.7109375" style="0" customWidth="1"/>
    <col min="16144" max="16144" width="0.71875" style="0" customWidth="1"/>
    <col min="16145" max="16145" width="22.140625" style="0" customWidth="1"/>
    <col min="16146" max="16146" width="1.1484375" style="0" customWidth="1"/>
    <col min="16147" max="16147" width="3.8515625" style="0" customWidth="1"/>
    <col min="16148" max="16148" width="19.140625" style="0" customWidth="1"/>
    <col min="16150" max="16150" width="22.28125" style="0" customWidth="1"/>
    <col min="16151" max="16151" width="105.140625" style="0" customWidth="1"/>
  </cols>
  <sheetData>
    <row r="1" s="87" customFormat="1" ht="15"/>
    <row r="2" s="87" customFormat="1" ht="15"/>
    <row r="3" s="87" customFormat="1" ht="15"/>
    <row r="4" s="87" customFormat="1" ht="15"/>
    <row r="5" s="87" customFormat="1" ht="15"/>
    <row r="6" s="87" customFormat="1" ht="15.75" customHeight="1"/>
    <row r="7" s="87" customFormat="1" ht="15"/>
    <row r="8" s="87" customFormat="1" ht="15"/>
    <row r="9" s="87" customFormat="1" ht="15"/>
    <row r="10" s="87" customFormat="1" ht="15"/>
    <row r="11" s="87" customFormat="1" ht="15"/>
    <row r="12" ht="4.5" customHeight="1"/>
    <row r="13" s="87" customFormat="1" ht="4.5" customHeight="1"/>
    <row r="14" ht="9.75" customHeight="1"/>
    <row r="15" spans="2:18" ht="19.5" customHeight="1">
      <c r="B15" s="136" t="s">
        <v>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</row>
    <row r="16" spans="2:18" ht="15" customHeight="1">
      <c r="B16" s="137" t="s">
        <v>1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2:18" ht="15" customHeight="1">
      <c r="B17" s="137" t="s">
        <v>2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2:18" ht="15" customHeight="1" thickBot="1">
      <c r="B18" s="138" t="s">
        <v>3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spans="2:18" ht="15" customHeight="1" thickBot="1">
      <c r="B19" s="80"/>
      <c r="C19" s="80"/>
      <c r="D19" s="80"/>
      <c r="E19" s="133" t="s">
        <v>107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5"/>
    </row>
    <row r="20" spans="2:18" ht="21" customHeight="1" thickBot="1">
      <c r="B20" s="93" t="s">
        <v>108</v>
      </c>
      <c r="C20" s="94" t="s">
        <v>105</v>
      </c>
      <c r="D20" s="95" t="s">
        <v>106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2" t="s">
        <v>16</v>
      </c>
      <c r="R20" s="2" t="s">
        <v>16</v>
      </c>
    </row>
    <row r="21" spans="2:18" ht="22.5" customHeight="1">
      <c r="B21" s="3" t="s">
        <v>17</v>
      </c>
      <c r="C21" s="75"/>
      <c r="D21" s="75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14"/>
    </row>
    <row r="22" spans="2:20" ht="32.25" customHeight="1">
      <c r="B22" s="3" t="s">
        <v>18</v>
      </c>
      <c r="C22" s="96">
        <f aca="true" t="shared" si="0" ref="C22:D22">C23+C24+C25+C26+C27</f>
        <v>2408421202</v>
      </c>
      <c r="D22" s="96">
        <f t="shared" si="0"/>
        <v>2288833240</v>
      </c>
      <c r="E22" s="105">
        <f>E23+E24+E25+E26+E27</f>
        <v>107855701.17</v>
      </c>
      <c r="F22" s="105">
        <f>F23+F24+F25+F26+F27</f>
        <v>164063432.02</v>
      </c>
      <c r="G22" s="105">
        <f>G23+G24+G25+G26+G27</f>
        <v>148205715.92000002</v>
      </c>
      <c r="H22" s="105">
        <f aca="true" t="shared" si="1" ref="H22:O22">H23+H24+H25+H26+H27</f>
        <v>180027478.20999998</v>
      </c>
      <c r="I22" s="105">
        <f t="shared" si="1"/>
        <v>142232008.23999998</v>
      </c>
      <c r="J22" s="105">
        <f t="shared" si="1"/>
        <v>148074916.12</v>
      </c>
      <c r="K22" s="105">
        <f t="shared" si="1"/>
        <v>146569006.45999998</v>
      </c>
      <c r="L22" s="105">
        <f t="shared" si="1"/>
        <v>172692777.63</v>
      </c>
      <c r="M22" s="105">
        <f t="shared" si="1"/>
        <v>256618541.08999997</v>
      </c>
      <c r="N22" s="105">
        <f>N23+N24+N25+N26+N27</f>
        <v>176400760.46</v>
      </c>
      <c r="O22" s="105">
        <f t="shared" si="1"/>
        <v>205121510.70000002</v>
      </c>
      <c r="P22" s="105">
        <f>P23+P24+P25+P26+P27</f>
        <v>0</v>
      </c>
      <c r="Q22" s="105">
        <f>Q23+Q24+Q25+Q26+Q27</f>
        <v>1847861848.02</v>
      </c>
      <c r="R22" s="6">
        <f>+E22</f>
        <v>107855701.17</v>
      </c>
      <c r="T22" s="7"/>
    </row>
    <row r="23" spans="2:18" ht="29.25" customHeight="1">
      <c r="B23" s="8" t="s">
        <v>19</v>
      </c>
      <c r="C23" s="104">
        <v>1941905360</v>
      </c>
      <c r="D23" s="9">
        <v>1855066060.16</v>
      </c>
      <c r="E23" s="106">
        <v>90903134.98</v>
      </c>
      <c r="F23" s="106">
        <v>138825510.88</v>
      </c>
      <c r="G23" s="106">
        <v>120964329.3</v>
      </c>
      <c r="H23" s="106">
        <v>157023426.01</v>
      </c>
      <c r="I23" s="106">
        <v>122380486.24</v>
      </c>
      <c r="J23" s="106">
        <v>128222153.26</v>
      </c>
      <c r="K23" s="106">
        <v>125203622.3</v>
      </c>
      <c r="L23" s="106">
        <v>146249950.49</v>
      </c>
      <c r="M23" s="106">
        <v>193689185.06</v>
      </c>
      <c r="N23" s="106">
        <v>131981387.51</v>
      </c>
      <c r="O23" s="106">
        <v>168997494.02</v>
      </c>
      <c r="P23" s="106">
        <v>0</v>
      </c>
      <c r="Q23" s="106">
        <f>E23+F23+G23+H23+I23+J23+K23+L23+M23+N23+O23+P23</f>
        <v>1524440680.05</v>
      </c>
      <c r="R23" s="10">
        <f>+E23</f>
        <v>90903134.98</v>
      </c>
    </row>
    <row r="24" spans="2:18" ht="29.25" customHeight="1">
      <c r="B24" s="8" t="s">
        <v>20</v>
      </c>
      <c r="C24" s="9">
        <v>290436761</v>
      </c>
      <c r="D24" s="9">
        <v>231668909.84</v>
      </c>
      <c r="E24" s="106">
        <v>6551443.66</v>
      </c>
      <c r="F24" s="106">
        <v>10322543.59</v>
      </c>
      <c r="G24" s="106">
        <v>13569377.22</v>
      </c>
      <c r="H24" s="106">
        <v>9087943.66</v>
      </c>
      <c r="I24" s="106">
        <v>7568160.33</v>
      </c>
      <c r="J24" s="106">
        <v>7693793.67</v>
      </c>
      <c r="K24" s="106">
        <v>7500793.66</v>
      </c>
      <c r="L24" s="106">
        <v>8818293.66</v>
      </c>
      <c r="M24" s="106">
        <v>45992229.89</v>
      </c>
      <c r="N24" s="106">
        <v>27594111.78</v>
      </c>
      <c r="O24" s="106">
        <v>14581320.33</v>
      </c>
      <c r="P24" s="106">
        <v>0</v>
      </c>
      <c r="Q24" s="106">
        <f aca="true" t="shared" si="2" ref="Q24:Q66">E24+F24+G24+H24+I24+J24+K24+L24+M24+N24+O24+P24</f>
        <v>159280011.45000002</v>
      </c>
      <c r="R24" s="10">
        <f aca="true" t="shared" si="3" ref="R24:R27">+E24</f>
        <v>6551443.66</v>
      </c>
    </row>
    <row r="25" spans="2:18" ht="20.25" customHeight="1">
      <c r="B25" s="8" t="s">
        <v>21</v>
      </c>
      <c r="C25" s="9">
        <v>2500000</v>
      </c>
      <c r="D25" s="9">
        <v>500000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8738.1</v>
      </c>
      <c r="O25" s="106">
        <v>0</v>
      </c>
      <c r="P25" s="106">
        <v>0</v>
      </c>
      <c r="Q25" s="106">
        <f t="shared" si="2"/>
        <v>8738.1</v>
      </c>
      <c r="R25" s="10">
        <f t="shared" si="3"/>
        <v>0</v>
      </c>
    </row>
    <row r="26" spans="2:18" ht="29.25" customHeight="1">
      <c r="B26" s="8" t="s">
        <v>22</v>
      </c>
      <c r="C26" s="9">
        <v>400000</v>
      </c>
      <c r="D26" s="9">
        <v>400000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15000</v>
      </c>
      <c r="P26" s="106">
        <v>0</v>
      </c>
      <c r="Q26" s="106">
        <f t="shared" si="2"/>
        <v>15000</v>
      </c>
      <c r="R26" s="10">
        <f t="shared" si="3"/>
        <v>0</v>
      </c>
    </row>
    <row r="27" spans="2:18" ht="29.25" customHeight="1">
      <c r="B27" s="8" t="s">
        <v>23</v>
      </c>
      <c r="C27" s="9">
        <v>173179081</v>
      </c>
      <c r="D27" s="9">
        <v>201198270</v>
      </c>
      <c r="E27" s="106">
        <v>10401122.53</v>
      </c>
      <c r="F27" s="106">
        <v>14915377.55</v>
      </c>
      <c r="G27" s="106">
        <v>13672009.4</v>
      </c>
      <c r="H27" s="106">
        <v>13916108.54</v>
      </c>
      <c r="I27" s="106">
        <v>12283361.67</v>
      </c>
      <c r="J27" s="106">
        <v>12158969.19</v>
      </c>
      <c r="K27" s="106">
        <v>13864590.5</v>
      </c>
      <c r="L27" s="106">
        <v>17624533.48</v>
      </c>
      <c r="M27" s="106">
        <v>16937126.14</v>
      </c>
      <c r="N27" s="106">
        <v>16816523.07</v>
      </c>
      <c r="O27" s="106">
        <v>21527696.35</v>
      </c>
      <c r="P27" s="106">
        <v>0</v>
      </c>
      <c r="Q27" s="106">
        <f t="shared" si="2"/>
        <v>164117418.42</v>
      </c>
      <c r="R27" s="10">
        <f t="shared" si="3"/>
        <v>10401122.53</v>
      </c>
    </row>
    <row r="28" spans="2:20" ht="35.25" customHeight="1">
      <c r="B28" s="11" t="s">
        <v>24</v>
      </c>
      <c r="C28" s="5">
        <f aca="true" t="shared" si="4" ref="C28:D28">C29+C30+C31+C32+C33+C34+C35+C36+C37</f>
        <v>1672603665</v>
      </c>
      <c r="D28" s="5">
        <f t="shared" si="4"/>
        <v>2145379157.69</v>
      </c>
      <c r="E28" s="105">
        <f>E29+E30+E31+E32+E33+E34+E35+E36+E37</f>
        <v>33331127.07</v>
      </c>
      <c r="F28" s="105">
        <f>F29+F30+F31+F32+F33+F34+F35+F36+F37</f>
        <v>40784496.18</v>
      </c>
      <c r="G28" s="105">
        <f>G29+G30+G31+G32+G33+G34+G35+G36+G37</f>
        <v>38578883.33</v>
      </c>
      <c r="H28" s="105">
        <f aca="true" t="shared" si="5" ref="H28:O28">H29+H30+H31+H32+H33+H34+H35+H36+H37</f>
        <v>44535234.81</v>
      </c>
      <c r="I28" s="105">
        <f t="shared" si="5"/>
        <v>32071171.490000002</v>
      </c>
      <c r="J28" s="105">
        <f t="shared" si="5"/>
        <v>38220540.92</v>
      </c>
      <c r="K28" s="105">
        <f t="shared" si="5"/>
        <v>44043447.19</v>
      </c>
      <c r="L28" s="105">
        <f t="shared" si="5"/>
        <v>62307533.01</v>
      </c>
      <c r="M28" s="105">
        <f t="shared" si="5"/>
        <v>54804740.4</v>
      </c>
      <c r="N28" s="105">
        <f t="shared" si="5"/>
        <v>49572284.18</v>
      </c>
      <c r="O28" s="105">
        <f t="shared" si="5"/>
        <v>59960407.949999996</v>
      </c>
      <c r="P28" s="105">
        <f>P29+P30+P31+P32+P33+P34+P35+P36+P37</f>
        <v>0</v>
      </c>
      <c r="Q28" s="105">
        <f>E28+F28+G28+H28+I28+J28+K28+L28+M28+N28+O28+P28</f>
        <v>498209866.53</v>
      </c>
      <c r="R28" s="6">
        <f>+E28</f>
        <v>33331127.07</v>
      </c>
      <c r="T28" s="7"/>
    </row>
    <row r="29" spans="2:18" ht="32.25" customHeight="1">
      <c r="B29" s="8" t="s">
        <v>25</v>
      </c>
      <c r="C29" s="9">
        <v>97444000</v>
      </c>
      <c r="D29" s="9">
        <v>96444000</v>
      </c>
      <c r="E29" s="106">
        <v>2454783.61</v>
      </c>
      <c r="F29" s="106">
        <v>7858647.13</v>
      </c>
      <c r="G29" s="106">
        <v>4716258.65</v>
      </c>
      <c r="H29" s="106">
        <v>5324204.15</v>
      </c>
      <c r="I29" s="106">
        <v>4971034.97</v>
      </c>
      <c r="J29" s="106">
        <v>4871700.59</v>
      </c>
      <c r="K29" s="106">
        <v>5404478.06</v>
      </c>
      <c r="L29" s="106">
        <v>5046009.63</v>
      </c>
      <c r="M29" s="106">
        <v>6091303.42</v>
      </c>
      <c r="N29" s="106">
        <v>4931620.09</v>
      </c>
      <c r="O29" s="106">
        <v>4604543.86</v>
      </c>
      <c r="P29" s="106">
        <v>0</v>
      </c>
      <c r="Q29" s="106">
        <f t="shared" si="2"/>
        <v>56274584.16</v>
      </c>
      <c r="R29" s="10">
        <f>+E29</f>
        <v>2454783.61</v>
      </c>
    </row>
    <row r="30" spans="2:18" ht="32.25" customHeight="1">
      <c r="B30" s="8" t="s">
        <v>26</v>
      </c>
      <c r="C30" s="9">
        <v>148755249</v>
      </c>
      <c r="D30" s="9">
        <v>121816995.65</v>
      </c>
      <c r="E30" s="106">
        <v>107262</v>
      </c>
      <c r="F30" s="106">
        <v>3734176.29</v>
      </c>
      <c r="G30" s="106">
        <v>5424020.11</v>
      </c>
      <c r="H30" s="106">
        <v>5237767.58</v>
      </c>
      <c r="I30" s="106">
        <v>1295968.04</v>
      </c>
      <c r="J30" s="106">
        <v>3277702.96</v>
      </c>
      <c r="K30" s="106">
        <v>8443532.29</v>
      </c>
      <c r="L30" s="106">
        <v>12269050</v>
      </c>
      <c r="M30" s="106">
        <v>21580791.29</v>
      </c>
      <c r="N30" s="106">
        <v>14647496.39</v>
      </c>
      <c r="O30" s="106">
        <v>17881670.59</v>
      </c>
      <c r="P30" s="106">
        <v>0</v>
      </c>
      <c r="Q30" s="106">
        <f t="shared" si="2"/>
        <v>93899437.53999999</v>
      </c>
      <c r="R30" s="10">
        <f aca="true" t="shared" si="6" ref="R30:R37">+E30</f>
        <v>107262</v>
      </c>
    </row>
    <row r="31" spans="2:18" ht="23.25" customHeight="1">
      <c r="B31" s="8" t="s">
        <v>27</v>
      </c>
      <c r="C31" s="9">
        <v>46401155</v>
      </c>
      <c r="D31" s="9">
        <v>38641300</v>
      </c>
      <c r="E31" s="106">
        <v>0</v>
      </c>
      <c r="F31" s="106">
        <v>587520</v>
      </c>
      <c r="G31" s="106">
        <v>293760</v>
      </c>
      <c r="H31" s="106">
        <v>293760</v>
      </c>
      <c r="I31" s="106">
        <v>293760</v>
      </c>
      <c r="J31" s="106">
        <v>293760</v>
      </c>
      <c r="K31" s="106">
        <v>291720</v>
      </c>
      <c r="L31" s="106">
        <v>291720</v>
      </c>
      <c r="M31" s="106">
        <v>291720</v>
      </c>
      <c r="N31" s="106">
        <v>291720</v>
      </c>
      <c r="O31" s="106">
        <v>291720</v>
      </c>
      <c r="P31" s="106">
        <v>0</v>
      </c>
      <c r="Q31" s="106">
        <f t="shared" si="2"/>
        <v>3221160</v>
      </c>
      <c r="R31" s="10">
        <f t="shared" si="6"/>
        <v>0</v>
      </c>
    </row>
    <row r="32" spans="2:18" ht="32.25" customHeight="1">
      <c r="B32" s="8" t="s">
        <v>28</v>
      </c>
      <c r="C32" s="9">
        <v>31425760</v>
      </c>
      <c r="D32" s="9">
        <v>25983913</v>
      </c>
      <c r="E32" s="106">
        <v>0</v>
      </c>
      <c r="F32" s="106">
        <v>0</v>
      </c>
      <c r="G32" s="106">
        <v>0</v>
      </c>
      <c r="H32" s="106">
        <v>0</v>
      </c>
      <c r="I32" s="106">
        <v>287488</v>
      </c>
      <c r="J32" s="106">
        <v>745005.23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f t="shared" si="2"/>
        <v>1032493.23</v>
      </c>
      <c r="R32" s="10">
        <f t="shared" si="6"/>
        <v>0</v>
      </c>
    </row>
    <row r="33" spans="2:18" ht="32.25" customHeight="1">
      <c r="B33" s="8" t="s">
        <v>29</v>
      </c>
      <c r="C33" s="9">
        <v>318656546</v>
      </c>
      <c r="D33" s="9">
        <v>315974846</v>
      </c>
      <c r="E33" s="106">
        <v>24088902.25</v>
      </c>
      <c r="F33" s="106">
        <v>20547996.2</v>
      </c>
      <c r="G33" s="106">
        <v>18180683.74</v>
      </c>
      <c r="H33" s="106">
        <v>18714113.98</v>
      </c>
      <c r="I33" s="106">
        <v>18437973.94</v>
      </c>
      <c r="J33" s="106">
        <v>19165301.86</v>
      </c>
      <c r="K33" s="106">
        <v>19362660.59</v>
      </c>
      <c r="L33" s="106">
        <v>23006811.05</v>
      </c>
      <c r="M33" s="106">
        <v>19579060.18</v>
      </c>
      <c r="N33" s="106">
        <v>18771865.29</v>
      </c>
      <c r="O33" s="106">
        <v>18336521.09</v>
      </c>
      <c r="P33" s="106">
        <v>0</v>
      </c>
      <c r="Q33" s="106">
        <f t="shared" si="2"/>
        <v>218191890.17000002</v>
      </c>
      <c r="R33" s="10">
        <f t="shared" si="6"/>
        <v>24088902.25</v>
      </c>
    </row>
    <row r="34" spans="2:18" ht="32.25" customHeight="1">
      <c r="B34" s="8" t="s">
        <v>30</v>
      </c>
      <c r="C34" s="9">
        <v>29720000</v>
      </c>
      <c r="D34" s="9">
        <v>898550000</v>
      </c>
      <c r="E34" s="106">
        <v>411479.23</v>
      </c>
      <c r="F34" s="106">
        <v>3668070.17</v>
      </c>
      <c r="G34" s="106">
        <v>1877166.72</v>
      </c>
      <c r="H34" s="106">
        <v>196560.11</v>
      </c>
      <c r="I34" s="106">
        <v>2035325.87</v>
      </c>
      <c r="J34" s="106">
        <v>3953278.01</v>
      </c>
      <c r="K34" s="106">
        <v>2031367.59</v>
      </c>
      <c r="L34" s="106">
        <v>13125378.73</v>
      </c>
      <c r="M34" s="106">
        <v>1891090.28</v>
      </c>
      <c r="N34" s="106">
        <v>3577052</v>
      </c>
      <c r="O34" s="106">
        <v>2633511.09</v>
      </c>
      <c r="P34" s="106">
        <v>0</v>
      </c>
      <c r="Q34" s="106">
        <f t="shared" si="2"/>
        <v>35400279.8</v>
      </c>
      <c r="R34" s="10">
        <f t="shared" si="6"/>
        <v>411479.23</v>
      </c>
    </row>
    <row r="35" spans="2:18" ht="52.5" customHeight="1">
      <c r="B35" s="8" t="s">
        <v>31</v>
      </c>
      <c r="C35" s="9">
        <v>24750991</v>
      </c>
      <c r="D35" s="9">
        <v>38326540.69</v>
      </c>
      <c r="E35" s="106">
        <v>659999.98</v>
      </c>
      <c r="F35" s="106">
        <v>0</v>
      </c>
      <c r="G35" s="106">
        <v>889362.56</v>
      </c>
      <c r="H35" s="106">
        <v>628391.89</v>
      </c>
      <c r="I35" s="106">
        <v>657688.34</v>
      </c>
      <c r="J35" s="106">
        <v>1010638.93</v>
      </c>
      <c r="K35" s="106">
        <v>53284.67</v>
      </c>
      <c r="L35" s="106">
        <v>2912608.6</v>
      </c>
      <c r="M35" s="106">
        <v>2289745.13</v>
      </c>
      <c r="N35" s="106">
        <v>2078167.45</v>
      </c>
      <c r="O35" s="106">
        <v>803475.18</v>
      </c>
      <c r="P35" s="106">
        <v>0</v>
      </c>
      <c r="Q35" s="106">
        <f t="shared" si="2"/>
        <v>11983362.73</v>
      </c>
      <c r="R35" s="10">
        <f t="shared" si="6"/>
        <v>659999.98</v>
      </c>
    </row>
    <row r="36" spans="2:18" ht="47.25" customHeight="1">
      <c r="B36" s="8" t="s">
        <v>32</v>
      </c>
      <c r="C36" s="9">
        <v>898513807</v>
      </c>
      <c r="D36" s="9">
        <v>579804985.35</v>
      </c>
      <c r="E36" s="106">
        <v>5608700</v>
      </c>
      <c r="F36" s="106">
        <v>4388086.39</v>
      </c>
      <c r="G36" s="106">
        <v>5706760.55</v>
      </c>
      <c r="H36" s="106">
        <v>12408492.1</v>
      </c>
      <c r="I36" s="106">
        <v>4083683.33</v>
      </c>
      <c r="J36" s="106">
        <v>2989583.34</v>
      </c>
      <c r="K36" s="106">
        <v>7639964.94</v>
      </c>
      <c r="L36" s="106">
        <v>1549342</v>
      </c>
      <c r="M36" s="106">
        <v>2155987.98</v>
      </c>
      <c r="N36" s="106">
        <v>4719211.81</v>
      </c>
      <c r="O36" s="106">
        <v>14982160.14</v>
      </c>
      <c r="P36" s="106">
        <v>0</v>
      </c>
      <c r="Q36" s="106">
        <f t="shared" si="2"/>
        <v>66231972.57999999</v>
      </c>
      <c r="R36" s="10">
        <f t="shared" si="6"/>
        <v>5608700</v>
      </c>
    </row>
    <row r="37" spans="2:18" ht="30" customHeight="1">
      <c r="B37" s="8" t="s">
        <v>33</v>
      </c>
      <c r="C37" s="9">
        <v>76936157</v>
      </c>
      <c r="D37" s="9">
        <v>29836577</v>
      </c>
      <c r="E37" s="106">
        <v>0</v>
      </c>
      <c r="F37" s="106">
        <v>0</v>
      </c>
      <c r="G37" s="106">
        <v>1490871</v>
      </c>
      <c r="H37" s="106">
        <v>1731945</v>
      </c>
      <c r="I37" s="106">
        <v>8249</v>
      </c>
      <c r="J37" s="106">
        <v>1913570</v>
      </c>
      <c r="K37" s="106">
        <v>816439.05</v>
      </c>
      <c r="L37" s="106">
        <v>4106613</v>
      </c>
      <c r="M37" s="106">
        <v>925042.12</v>
      </c>
      <c r="N37" s="106">
        <v>555151.15</v>
      </c>
      <c r="O37" s="106">
        <v>426806</v>
      </c>
      <c r="P37" s="106">
        <v>0</v>
      </c>
      <c r="Q37" s="106">
        <f t="shared" si="2"/>
        <v>11974686.32</v>
      </c>
      <c r="R37" s="10">
        <f t="shared" si="6"/>
        <v>0</v>
      </c>
    </row>
    <row r="38" spans="2:20" ht="32.25" customHeight="1">
      <c r="B38" s="11" t="s">
        <v>34</v>
      </c>
      <c r="C38" s="5">
        <f aca="true" t="shared" si="7" ref="C38:D38">C39+C40+C41+C42+C43+C44+C45+C46+C47</f>
        <v>285308972</v>
      </c>
      <c r="D38" s="5">
        <f t="shared" si="7"/>
        <v>170715429.31</v>
      </c>
      <c r="E38" s="105">
        <f>E39+E40+E41+E42+E43+E44+E45+E46+E47</f>
        <v>3251670.56</v>
      </c>
      <c r="F38" s="105">
        <f>F39+F40+F41+F42+F43+F44+F45+F46+F47</f>
        <v>7762125.54</v>
      </c>
      <c r="G38" s="105">
        <f>G39+G40+G41+G42+G43+G44+G45+G46+G47</f>
        <v>4697364.29</v>
      </c>
      <c r="H38" s="105">
        <f aca="true" t="shared" si="8" ref="H38:N38">H39+H40+H41+H42+H43+H44+H45+H46+H47</f>
        <v>7741244.48</v>
      </c>
      <c r="I38" s="105">
        <f t="shared" si="8"/>
        <v>4856653.6</v>
      </c>
      <c r="J38" s="105">
        <f t="shared" si="8"/>
        <v>12521355.229999999</v>
      </c>
      <c r="K38" s="105">
        <f t="shared" si="8"/>
        <v>10702303.18</v>
      </c>
      <c r="L38" s="105">
        <f t="shared" si="8"/>
        <v>9239002.469999999</v>
      </c>
      <c r="M38" s="105">
        <f t="shared" si="8"/>
        <v>9904957.16</v>
      </c>
      <c r="N38" s="105">
        <f t="shared" si="8"/>
        <v>6307734.86</v>
      </c>
      <c r="O38" s="105">
        <f>O39+O40+O41+O42+O43+O44+O45+O46+O47</f>
        <v>6549739.84</v>
      </c>
      <c r="P38" s="105">
        <f>P39+P40+P41+P42+P43+P44+P45+P46+P47</f>
        <v>0</v>
      </c>
      <c r="Q38" s="105">
        <f>Q39+Q40+Q41+Q42+Q43+Q44+Q45+Q46+Q47</f>
        <v>83534151.21</v>
      </c>
      <c r="R38" s="6">
        <f>+E38</f>
        <v>3251670.56</v>
      </c>
      <c r="T38" s="7"/>
    </row>
    <row r="39" spans="2:18" ht="26.25" customHeight="1">
      <c r="B39" s="8" t="s">
        <v>35</v>
      </c>
      <c r="C39" s="9">
        <v>57523099</v>
      </c>
      <c r="D39" s="9">
        <v>42323099</v>
      </c>
      <c r="E39" s="106">
        <v>2718576</v>
      </c>
      <c r="F39" s="106">
        <v>2466088</v>
      </c>
      <c r="G39" s="106">
        <v>3028673.2</v>
      </c>
      <c r="H39" s="106">
        <v>3541064.4</v>
      </c>
      <c r="I39" s="106">
        <v>2779346</v>
      </c>
      <c r="J39" s="106">
        <v>3328198.94</v>
      </c>
      <c r="K39" s="106">
        <v>2792854.77</v>
      </c>
      <c r="L39" s="106">
        <v>2632644</v>
      </c>
      <c r="M39" s="106">
        <v>2910979.61</v>
      </c>
      <c r="N39" s="106">
        <v>3642582.29</v>
      </c>
      <c r="O39" s="106">
        <v>2827440</v>
      </c>
      <c r="P39" s="106">
        <v>0</v>
      </c>
      <c r="Q39" s="106">
        <f t="shared" si="2"/>
        <v>32668447.209999997</v>
      </c>
      <c r="R39" s="10">
        <f>+E39</f>
        <v>2718576</v>
      </c>
    </row>
    <row r="40" spans="2:18" ht="26.25" customHeight="1">
      <c r="B40" s="8" t="s">
        <v>36</v>
      </c>
      <c r="C40" s="9">
        <v>25327700</v>
      </c>
      <c r="D40" s="9">
        <v>9077150.31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127735</v>
      </c>
      <c r="L40" s="106">
        <v>118000</v>
      </c>
      <c r="M40" s="106">
        <v>1616803.5</v>
      </c>
      <c r="N40" s="106">
        <v>0</v>
      </c>
      <c r="O40" s="106">
        <v>0</v>
      </c>
      <c r="P40" s="106">
        <v>0</v>
      </c>
      <c r="Q40" s="106">
        <f t="shared" si="2"/>
        <v>1862538.5</v>
      </c>
      <c r="R40" s="10">
        <f aca="true" t="shared" si="9" ref="R40:R47">+E40</f>
        <v>0</v>
      </c>
    </row>
    <row r="41" spans="2:18" ht="26.25" customHeight="1">
      <c r="B41" s="8" t="s">
        <v>37</v>
      </c>
      <c r="C41" s="9">
        <v>27022599</v>
      </c>
      <c r="D41" s="9">
        <v>17189175</v>
      </c>
      <c r="E41" s="106">
        <v>119882.1</v>
      </c>
      <c r="F41" s="106">
        <v>0</v>
      </c>
      <c r="G41" s="106">
        <v>174605.74</v>
      </c>
      <c r="H41" s="106">
        <v>290464</v>
      </c>
      <c r="I41" s="106">
        <v>1036263.99</v>
      </c>
      <c r="J41" s="106">
        <v>381140</v>
      </c>
      <c r="K41" s="106">
        <v>48879.14</v>
      </c>
      <c r="L41" s="106">
        <v>1361536.39</v>
      </c>
      <c r="M41" s="106">
        <v>175938</v>
      </c>
      <c r="N41" s="106">
        <v>30250</v>
      </c>
      <c r="O41" s="106">
        <v>42800</v>
      </c>
      <c r="P41" s="106">
        <v>0</v>
      </c>
      <c r="Q41" s="106">
        <f t="shared" si="2"/>
        <v>3661759.36</v>
      </c>
      <c r="R41" s="10">
        <f t="shared" si="9"/>
        <v>119882.1</v>
      </c>
    </row>
    <row r="42" spans="2:18" ht="30.75" customHeight="1">
      <c r="B42" s="8" t="s">
        <v>38</v>
      </c>
      <c r="C42" s="9">
        <v>1074578</v>
      </c>
      <c r="D42" s="9">
        <v>1074578</v>
      </c>
      <c r="E42" s="106">
        <v>0</v>
      </c>
      <c r="F42" s="106">
        <v>0</v>
      </c>
      <c r="G42" s="106">
        <v>0</v>
      </c>
      <c r="H42" s="106">
        <v>0</v>
      </c>
      <c r="I42" s="106">
        <v>85130.63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f t="shared" si="2"/>
        <v>85130.63</v>
      </c>
      <c r="R42" s="10">
        <f t="shared" si="9"/>
        <v>0</v>
      </c>
    </row>
    <row r="43" spans="2:18" ht="30.75" customHeight="1">
      <c r="B43" s="8" t="s">
        <v>39</v>
      </c>
      <c r="C43" s="9">
        <v>5453582</v>
      </c>
      <c r="D43" s="9">
        <v>3703582</v>
      </c>
      <c r="E43" s="106">
        <v>0</v>
      </c>
      <c r="F43" s="106">
        <v>0</v>
      </c>
      <c r="G43" s="106">
        <v>646011.94</v>
      </c>
      <c r="H43" s="106">
        <v>154891.01</v>
      </c>
      <c r="I43" s="106">
        <v>0</v>
      </c>
      <c r="J43" s="106">
        <v>232785.81</v>
      </c>
      <c r="K43" s="106">
        <v>-132051.48</v>
      </c>
      <c r="L43" s="106">
        <v>449544.6</v>
      </c>
      <c r="M43" s="106">
        <v>302965.15</v>
      </c>
      <c r="N43" s="106">
        <v>38093.85</v>
      </c>
      <c r="O43" s="106">
        <v>0</v>
      </c>
      <c r="P43" s="106">
        <v>0</v>
      </c>
      <c r="Q43" s="106">
        <f t="shared" si="2"/>
        <v>1692240.88</v>
      </c>
      <c r="R43" s="10">
        <f t="shared" si="9"/>
        <v>0</v>
      </c>
    </row>
    <row r="44" spans="2:18" ht="39.75" customHeight="1">
      <c r="B44" s="8" t="s">
        <v>40</v>
      </c>
      <c r="C44" s="9">
        <v>8722877</v>
      </c>
      <c r="D44" s="9">
        <v>2992877</v>
      </c>
      <c r="E44" s="106">
        <v>0</v>
      </c>
      <c r="F44" s="106">
        <v>15080.4</v>
      </c>
      <c r="G44" s="106">
        <v>0</v>
      </c>
      <c r="H44" s="106">
        <v>0</v>
      </c>
      <c r="I44" s="106">
        <v>40002</v>
      </c>
      <c r="J44" s="106">
        <v>0</v>
      </c>
      <c r="K44" s="106">
        <v>3898.15</v>
      </c>
      <c r="L44" s="106">
        <v>403609.15</v>
      </c>
      <c r="M44" s="106">
        <v>0</v>
      </c>
      <c r="N44" s="106">
        <v>46948.44</v>
      </c>
      <c r="O44" s="106">
        <v>20060</v>
      </c>
      <c r="P44" s="106">
        <v>0</v>
      </c>
      <c r="Q44" s="106">
        <f t="shared" si="2"/>
        <v>529598.14</v>
      </c>
      <c r="R44" s="10">
        <f t="shared" si="9"/>
        <v>0</v>
      </c>
    </row>
    <row r="45" spans="2:18" ht="39.75" customHeight="1">
      <c r="B45" s="8" t="s">
        <v>41</v>
      </c>
      <c r="C45" s="97">
        <v>54257879</v>
      </c>
      <c r="D45" s="97">
        <v>52897010</v>
      </c>
      <c r="E45" s="106">
        <v>0</v>
      </c>
      <c r="F45" s="106">
        <v>2748555.22</v>
      </c>
      <c r="G45" s="106">
        <v>0</v>
      </c>
      <c r="H45" s="106">
        <v>169140.48</v>
      </c>
      <c r="I45" s="106">
        <v>0</v>
      </c>
      <c r="J45" s="106">
        <v>7287829.47</v>
      </c>
      <c r="K45" s="106">
        <v>4372054.55</v>
      </c>
      <c r="L45" s="106">
        <v>2819472.25</v>
      </c>
      <c r="M45" s="106">
        <v>2271430.1</v>
      </c>
      <c r="N45" s="106">
        <v>1602759.12</v>
      </c>
      <c r="O45" s="106">
        <v>3488000</v>
      </c>
      <c r="P45" s="106">
        <v>0</v>
      </c>
      <c r="Q45" s="106">
        <f t="shared" si="2"/>
        <v>24759241.19</v>
      </c>
      <c r="R45" s="10">
        <f t="shared" si="9"/>
        <v>0</v>
      </c>
    </row>
    <row r="46" spans="2:18" ht="42.75" customHeight="1">
      <c r="B46" s="8" t="s">
        <v>42</v>
      </c>
      <c r="C46" s="97">
        <v>0</v>
      </c>
      <c r="D46" s="97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f t="shared" si="2"/>
        <v>0</v>
      </c>
      <c r="R46" s="10">
        <f t="shared" si="9"/>
        <v>0</v>
      </c>
    </row>
    <row r="47" spans="2:18" ht="33" customHeight="1">
      <c r="B47" s="8" t="s">
        <v>43</v>
      </c>
      <c r="C47" s="97">
        <v>105926658</v>
      </c>
      <c r="D47" s="97">
        <v>41457958</v>
      </c>
      <c r="E47" s="106">
        <v>413212.46</v>
      </c>
      <c r="F47" s="106">
        <v>2532401.92</v>
      </c>
      <c r="G47" s="106">
        <v>848073.41</v>
      </c>
      <c r="H47" s="106">
        <v>3585684.59</v>
      </c>
      <c r="I47" s="106">
        <v>915910.98</v>
      </c>
      <c r="J47" s="106">
        <v>1291401.01</v>
      </c>
      <c r="K47" s="106">
        <v>3488933.05</v>
      </c>
      <c r="L47" s="106">
        <v>1454196.08</v>
      </c>
      <c r="M47" s="106">
        <v>2626840.8</v>
      </c>
      <c r="N47" s="106">
        <v>947101.16</v>
      </c>
      <c r="O47" s="106">
        <v>171439.84</v>
      </c>
      <c r="P47" s="106">
        <v>0</v>
      </c>
      <c r="Q47" s="106">
        <f t="shared" si="2"/>
        <v>18275195.299999997</v>
      </c>
      <c r="R47" s="10">
        <f t="shared" si="9"/>
        <v>413212.46</v>
      </c>
    </row>
    <row r="48" spans="2:20" ht="33" customHeight="1">
      <c r="B48" s="11" t="s">
        <v>44</v>
      </c>
      <c r="C48" s="5">
        <f aca="true" t="shared" si="10" ref="C48:Q48">C49+C50+C53+C54+C55+C56+C57+C58</f>
        <v>2209122410</v>
      </c>
      <c r="D48" s="5">
        <f t="shared" si="10"/>
        <v>8875023617</v>
      </c>
      <c r="E48" s="105">
        <f t="shared" si="10"/>
        <v>111026109</v>
      </c>
      <c r="F48" s="105">
        <f t="shared" si="10"/>
        <v>117211116</v>
      </c>
      <c r="G48" s="105">
        <f t="shared" si="10"/>
        <v>354793098.19</v>
      </c>
      <c r="H48" s="105">
        <f t="shared" si="10"/>
        <v>122828783.16</v>
      </c>
      <c r="I48" s="105">
        <f t="shared" si="10"/>
        <v>242880871.82</v>
      </c>
      <c r="J48" s="105">
        <f t="shared" si="10"/>
        <v>212488268.45999998</v>
      </c>
      <c r="K48" s="105">
        <f t="shared" si="10"/>
        <v>158928834.75</v>
      </c>
      <c r="L48" s="105">
        <f t="shared" si="10"/>
        <v>957028465.66</v>
      </c>
      <c r="M48" s="105">
        <f t="shared" si="10"/>
        <v>944600592.46</v>
      </c>
      <c r="N48" s="105">
        <f t="shared" si="10"/>
        <v>1137754836.99</v>
      </c>
      <c r="O48" s="105">
        <f t="shared" si="10"/>
        <v>2741002006.36</v>
      </c>
      <c r="P48" s="105">
        <f t="shared" si="10"/>
        <v>0</v>
      </c>
      <c r="Q48" s="105">
        <f t="shared" si="10"/>
        <v>7100542982.849999</v>
      </c>
      <c r="R48" s="6">
        <f>+E48</f>
        <v>111026109</v>
      </c>
      <c r="T48" s="7"/>
    </row>
    <row r="49" spans="2:18" ht="32.25" customHeight="1">
      <c r="B49" s="8" t="s">
        <v>45</v>
      </c>
      <c r="C49" s="97">
        <v>177559188</v>
      </c>
      <c r="D49" s="97">
        <v>183188664</v>
      </c>
      <c r="E49" s="106">
        <v>0</v>
      </c>
      <c r="F49" s="106">
        <v>0</v>
      </c>
      <c r="G49" s="106">
        <v>660832.33</v>
      </c>
      <c r="H49" s="106">
        <v>501000</v>
      </c>
      <c r="I49" s="106">
        <v>2339164.99</v>
      </c>
      <c r="J49" s="106">
        <v>75000</v>
      </c>
      <c r="K49" s="106">
        <v>884999</v>
      </c>
      <c r="L49" s="106">
        <v>20885426.66</v>
      </c>
      <c r="M49" s="106">
        <v>28776254.18</v>
      </c>
      <c r="N49" s="106">
        <v>4784102</v>
      </c>
      <c r="O49" s="106">
        <v>26577895.76</v>
      </c>
      <c r="P49" s="106">
        <v>0</v>
      </c>
      <c r="Q49" s="106">
        <f t="shared" si="2"/>
        <v>85484674.92</v>
      </c>
      <c r="R49" s="10">
        <f aca="true" t="shared" si="11" ref="R49:R58">+E49</f>
        <v>0</v>
      </c>
    </row>
    <row r="50" spans="2:18" ht="31.5" customHeight="1" thickBot="1">
      <c r="B50" s="12" t="s">
        <v>46</v>
      </c>
      <c r="C50" s="99">
        <v>1204053725</v>
      </c>
      <c r="D50" s="99">
        <v>1314325455</v>
      </c>
      <c r="E50" s="13">
        <v>87930256</v>
      </c>
      <c r="F50" s="13">
        <v>94115263</v>
      </c>
      <c r="G50" s="13">
        <v>99705952</v>
      </c>
      <c r="H50" s="13">
        <v>88508710</v>
      </c>
      <c r="I50" s="13">
        <v>99705952</v>
      </c>
      <c r="J50" s="13">
        <v>111882880.07</v>
      </c>
      <c r="K50" s="13">
        <v>107025211</v>
      </c>
      <c r="L50" s="13">
        <v>94107331</v>
      </c>
      <c r="M50" s="13">
        <v>96277337.29</v>
      </c>
      <c r="N50" s="13">
        <v>96656381.94</v>
      </c>
      <c r="O50" s="13">
        <v>131465192.76</v>
      </c>
      <c r="P50" s="13">
        <v>0</v>
      </c>
      <c r="Q50" s="13">
        <f t="shared" si="2"/>
        <v>1107380467.06</v>
      </c>
      <c r="R50" s="14">
        <f t="shared" si="11"/>
        <v>87930256</v>
      </c>
    </row>
    <row r="51" spans="2:18" ht="12" customHeight="1">
      <c r="B51" s="15"/>
      <c r="C51" s="100"/>
      <c r="D51" s="100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">
        <f t="shared" si="11"/>
        <v>0</v>
      </c>
    </row>
    <row r="52" spans="2:18" ht="11.25" customHeight="1" thickBot="1">
      <c r="B52" s="15"/>
      <c r="C52" s="100"/>
      <c r="D52" s="100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">
        <f t="shared" si="11"/>
        <v>0</v>
      </c>
    </row>
    <row r="53" spans="2:18" ht="41.25" customHeight="1">
      <c r="B53" s="16" t="s">
        <v>47</v>
      </c>
      <c r="C53" s="101">
        <v>0</v>
      </c>
      <c r="D53" s="101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35000000</v>
      </c>
      <c r="N53" s="17">
        <v>0</v>
      </c>
      <c r="O53" s="17">
        <v>0</v>
      </c>
      <c r="P53" s="17">
        <v>0</v>
      </c>
      <c r="Q53" s="17">
        <f t="shared" si="2"/>
        <v>35000000</v>
      </c>
      <c r="R53" s="18">
        <f t="shared" si="11"/>
        <v>0</v>
      </c>
    </row>
    <row r="54" spans="2:18" ht="41.25" customHeight="1">
      <c r="B54" s="8" t="s">
        <v>48</v>
      </c>
      <c r="C54" s="97"/>
      <c r="D54" s="97"/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23095853</v>
      </c>
      <c r="N54" s="106">
        <v>0</v>
      </c>
      <c r="O54" s="106">
        <v>0</v>
      </c>
      <c r="P54" s="106">
        <v>0</v>
      </c>
      <c r="Q54" s="106">
        <f t="shared" si="2"/>
        <v>23095853</v>
      </c>
      <c r="R54" s="10">
        <f t="shared" si="11"/>
        <v>0</v>
      </c>
    </row>
    <row r="55" spans="2:18" ht="41.25" customHeight="1">
      <c r="B55" s="8" t="s">
        <v>49</v>
      </c>
      <c r="C55" s="97">
        <v>798874606</v>
      </c>
      <c r="D55" s="97">
        <v>308383026</v>
      </c>
      <c r="E55" s="106">
        <v>23095853</v>
      </c>
      <c r="F55" s="106">
        <v>23095853</v>
      </c>
      <c r="G55" s="106">
        <v>23095853</v>
      </c>
      <c r="H55" s="106">
        <v>4483113.07</v>
      </c>
      <c r="I55" s="106">
        <v>40849684.55</v>
      </c>
      <c r="J55" s="106">
        <v>4292007.92</v>
      </c>
      <c r="K55" s="106">
        <v>42853869</v>
      </c>
      <c r="L55" s="106">
        <v>23095853</v>
      </c>
      <c r="M55" s="106">
        <v>0</v>
      </c>
      <c r="N55" s="106">
        <v>253337837</v>
      </c>
      <c r="O55" s="106">
        <v>46191696</v>
      </c>
      <c r="P55" s="106">
        <v>0</v>
      </c>
      <c r="Q55" s="106">
        <f t="shared" si="2"/>
        <v>484391619.53999996</v>
      </c>
      <c r="R55" s="10">
        <f t="shared" si="11"/>
        <v>23095853</v>
      </c>
    </row>
    <row r="56" spans="2:18" ht="41.25" customHeight="1">
      <c r="B56" s="8" t="s">
        <v>50</v>
      </c>
      <c r="C56" s="97"/>
      <c r="D56" s="97">
        <v>7040491581</v>
      </c>
      <c r="E56" s="106">
        <v>0</v>
      </c>
      <c r="F56" s="106">
        <v>0</v>
      </c>
      <c r="G56" s="106">
        <v>229146564.72</v>
      </c>
      <c r="H56" s="106">
        <v>29147480.92</v>
      </c>
      <c r="I56" s="106">
        <v>83617399.9</v>
      </c>
      <c r="J56" s="106">
        <v>96238380.47</v>
      </c>
      <c r="K56" s="106">
        <v>8164755.75</v>
      </c>
      <c r="L56" s="106">
        <v>818025030.49</v>
      </c>
      <c r="M56" s="106">
        <v>761451147.99</v>
      </c>
      <c r="N56" s="106">
        <v>782976516.05</v>
      </c>
      <c r="O56" s="106">
        <v>2536767221.84</v>
      </c>
      <c r="P56" s="106">
        <v>0</v>
      </c>
      <c r="Q56" s="106">
        <f>E56+F56+G56+H56+I56+J56+K56+L56+M56+N56+O56+P56</f>
        <v>5345534498.13</v>
      </c>
      <c r="R56" s="10">
        <f t="shared" si="11"/>
        <v>0</v>
      </c>
    </row>
    <row r="57" spans="2:18" ht="32.25" customHeight="1">
      <c r="B57" s="8" t="s">
        <v>51</v>
      </c>
      <c r="C57" s="97">
        <v>28634891</v>
      </c>
      <c r="D57" s="97">
        <v>28634891</v>
      </c>
      <c r="E57" s="106">
        <v>0</v>
      </c>
      <c r="F57" s="106">
        <v>0</v>
      </c>
      <c r="G57" s="106">
        <v>2183896.14</v>
      </c>
      <c r="H57" s="106">
        <v>188479.17</v>
      </c>
      <c r="I57" s="106">
        <v>16368670.38</v>
      </c>
      <c r="J57" s="106">
        <v>0</v>
      </c>
      <c r="K57" s="106">
        <v>0</v>
      </c>
      <c r="L57" s="106">
        <v>914824.51</v>
      </c>
      <c r="M57" s="106">
        <v>0</v>
      </c>
      <c r="N57" s="106">
        <v>0</v>
      </c>
      <c r="O57" s="106">
        <v>0</v>
      </c>
      <c r="P57" s="106">
        <v>0</v>
      </c>
      <c r="Q57" s="106">
        <f t="shared" si="2"/>
        <v>19655870.200000003</v>
      </c>
      <c r="R57" s="10">
        <f t="shared" si="11"/>
        <v>0</v>
      </c>
    </row>
    <row r="58" spans="2:18" ht="43.5" customHeight="1">
      <c r="B58" s="8" t="s">
        <v>52</v>
      </c>
      <c r="C58" s="97"/>
      <c r="D58" s="97"/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f t="shared" si="2"/>
        <v>0</v>
      </c>
      <c r="R58" s="10">
        <f t="shared" si="11"/>
        <v>0</v>
      </c>
    </row>
    <row r="59" spans="2:18" ht="30" customHeight="1">
      <c r="B59" s="11" t="s">
        <v>53</v>
      </c>
      <c r="C59" s="5">
        <f aca="true" t="shared" si="12" ref="C59:D59">C60+C61+C62-C63+C64+C65+C66</f>
        <v>35000000</v>
      </c>
      <c r="D59" s="5">
        <f t="shared" si="12"/>
        <v>35000000</v>
      </c>
      <c r="E59" s="105">
        <f>E60+E61+E62-E63+E64+E65+E66</f>
        <v>0</v>
      </c>
      <c r="F59" s="105">
        <f>F60+F61+F62-F63+F64+F65+F66</f>
        <v>0</v>
      </c>
      <c r="G59" s="105">
        <f>G60+G61+G62-G63+G64+G65+G66</f>
        <v>4999998</v>
      </c>
      <c r="H59" s="105">
        <f aca="true" t="shared" si="13" ref="H59:Q59">H60+H61+H62-H63+H64+H65+H66</f>
        <v>666666</v>
      </c>
      <c r="I59" s="105">
        <f t="shared" si="13"/>
        <v>5222220.88</v>
      </c>
      <c r="J59" s="105">
        <f t="shared" si="13"/>
        <v>1111110.45</v>
      </c>
      <c r="K59" s="105">
        <f t="shared" si="13"/>
        <v>666666</v>
      </c>
      <c r="L59" s="105">
        <f t="shared" si="13"/>
        <v>3000000</v>
      </c>
      <c r="M59" s="105">
        <f t="shared" si="13"/>
        <v>666666</v>
      </c>
      <c r="N59" s="105">
        <f t="shared" si="13"/>
        <v>1666666</v>
      </c>
      <c r="O59" s="105">
        <f t="shared" si="13"/>
        <v>313026386.92</v>
      </c>
      <c r="P59" s="105">
        <f>P60+P61+P62-P63+P64+P65+P66</f>
        <v>0</v>
      </c>
      <c r="Q59" s="105">
        <f t="shared" si="13"/>
        <v>331026380.25</v>
      </c>
      <c r="R59" s="123">
        <f>+E59</f>
        <v>0</v>
      </c>
    </row>
    <row r="60" spans="2:18" ht="46.5" customHeight="1">
      <c r="B60" s="8" t="s">
        <v>54</v>
      </c>
      <c r="C60" s="97"/>
      <c r="D60" s="97"/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f t="shared" si="2"/>
        <v>0</v>
      </c>
      <c r="R60" s="10">
        <f aca="true" t="shared" si="14" ref="R60:R106">+E60</f>
        <v>0</v>
      </c>
    </row>
    <row r="61" spans="2:18" ht="46.5" customHeight="1">
      <c r="B61" s="8" t="s">
        <v>55</v>
      </c>
      <c r="C61" s="97">
        <v>35000000</v>
      </c>
      <c r="D61" s="97">
        <v>35000000</v>
      </c>
      <c r="E61" s="106">
        <v>0</v>
      </c>
      <c r="F61" s="106">
        <v>0</v>
      </c>
      <c r="G61" s="106">
        <v>4999998</v>
      </c>
      <c r="H61" s="106">
        <v>666666</v>
      </c>
      <c r="I61" s="106">
        <v>5222220.88</v>
      </c>
      <c r="J61" s="106">
        <v>1111110.45</v>
      </c>
      <c r="K61" s="106">
        <v>666666</v>
      </c>
      <c r="L61" s="106">
        <v>3000000</v>
      </c>
      <c r="M61" s="106">
        <v>666666</v>
      </c>
      <c r="N61" s="106">
        <v>1666666</v>
      </c>
      <c r="O61" s="106">
        <v>313026386.92</v>
      </c>
      <c r="P61" s="106">
        <v>0</v>
      </c>
      <c r="Q61" s="106">
        <f t="shared" si="2"/>
        <v>331026380.25</v>
      </c>
      <c r="R61" s="10">
        <f t="shared" si="14"/>
        <v>0</v>
      </c>
    </row>
    <row r="62" spans="2:18" ht="46.5" customHeight="1">
      <c r="B62" s="8" t="s">
        <v>56</v>
      </c>
      <c r="C62" s="97">
        <v>0</v>
      </c>
      <c r="D62" s="97">
        <v>0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f t="shared" si="2"/>
        <v>0</v>
      </c>
      <c r="R62" s="10">
        <f t="shared" si="14"/>
        <v>0</v>
      </c>
    </row>
    <row r="63" spans="2:18" ht="46.5" customHeight="1">
      <c r="B63" s="8" t="s">
        <v>57</v>
      </c>
      <c r="C63" s="97">
        <v>0</v>
      </c>
      <c r="D63" s="97">
        <v>0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f t="shared" si="2"/>
        <v>0</v>
      </c>
      <c r="R63" s="10">
        <f t="shared" si="14"/>
        <v>0</v>
      </c>
    </row>
    <row r="64" spans="2:18" ht="42.75" customHeight="1">
      <c r="B64" s="8" t="s">
        <v>58</v>
      </c>
      <c r="C64" s="97">
        <v>0</v>
      </c>
      <c r="D64" s="97">
        <v>0</v>
      </c>
      <c r="E64" s="106">
        <v>0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f t="shared" si="2"/>
        <v>0</v>
      </c>
      <c r="R64" s="10">
        <f t="shared" si="14"/>
        <v>0</v>
      </c>
    </row>
    <row r="65" spans="2:18" ht="42.75" customHeight="1">
      <c r="B65" s="8" t="s">
        <v>59</v>
      </c>
      <c r="C65" s="97">
        <v>0</v>
      </c>
      <c r="D65" s="97">
        <v>0</v>
      </c>
      <c r="E65" s="106">
        <v>0</v>
      </c>
      <c r="F65" s="106">
        <v>0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f t="shared" si="2"/>
        <v>0</v>
      </c>
      <c r="R65" s="10">
        <f t="shared" si="14"/>
        <v>0</v>
      </c>
    </row>
    <row r="66" spans="2:18" ht="32.25" customHeight="1">
      <c r="B66" s="8" t="s">
        <v>60</v>
      </c>
      <c r="C66" s="97">
        <v>0</v>
      </c>
      <c r="D66" s="97">
        <v>0</v>
      </c>
      <c r="E66" s="106">
        <v>0</v>
      </c>
      <c r="F66" s="106">
        <v>0</v>
      </c>
      <c r="G66" s="106">
        <v>0</v>
      </c>
      <c r="H66" s="106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06">
        <f t="shared" si="2"/>
        <v>0</v>
      </c>
      <c r="R66" s="10">
        <f t="shared" si="14"/>
        <v>0</v>
      </c>
    </row>
    <row r="67" spans="2:18" ht="32.25" customHeight="1">
      <c r="B67" s="11" t="s">
        <v>61</v>
      </c>
      <c r="C67" s="5">
        <f aca="true" t="shared" si="15" ref="C67:D67">C68+C69+C70+C71+C72+C73+C74+C75+C76</f>
        <v>102387097</v>
      </c>
      <c r="D67" s="5">
        <f t="shared" si="15"/>
        <v>82627272</v>
      </c>
      <c r="E67" s="105">
        <f>E68+E69+E70+E71+E72+E73+E74+E75+E76</f>
        <v>0</v>
      </c>
      <c r="F67" s="105">
        <f>F68+F69+F70+F71+F72+F73+F74+F75+F76</f>
        <v>0</v>
      </c>
      <c r="G67" s="105">
        <f>G68+G69+G70+G71+G72+G73+G74+G75+G76</f>
        <v>3201811.9899999998</v>
      </c>
      <c r="H67" s="105">
        <f>H68+H69+H70+H71+H72+H73+H74+H75+H76</f>
        <v>447798.62</v>
      </c>
      <c r="I67" s="105">
        <f aca="true" t="shared" si="16" ref="I67:P67">I68+I69+I70+I71+I72+I73+I74+I75+I76</f>
        <v>1064636.42</v>
      </c>
      <c r="J67" s="105">
        <f t="shared" si="16"/>
        <v>1092121.99</v>
      </c>
      <c r="K67" s="105">
        <f t="shared" si="16"/>
        <v>38780.7</v>
      </c>
      <c r="L67" s="105">
        <f t="shared" si="16"/>
        <v>0</v>
      </c>
      <c r="M67" s="105">
        <f t="shared" si="16"/>
        <v>652189.0700000001</v>
      </c>
      <c r="N67" s="105">
        <f t="shared" si="16"/>
        <v>1326820.4</v>
      </c>
      <c r="O67" s="105">
        <f t="shared" si="16"/>
        <v>1988466.18</v>
      </c>
      <c r="P67" s="105">
        <f t="shared" si="16"/>
        <v>0</v>
      </c>
      <c r="Q67" s="105">
        <f>Q68+Q69+Q70+Q71+Q72+Q73+Q74+Q75+Q76</f>
        <v>9812625.37</v>
      </c>
      <c r="R67" s="123">
        <f t="shared" si="14"/>
        <v>0</v>
      </c>
    </row>
    <row r="68" spans="2:18" ht="25.5" customHeight="1">
      <c r="B68" s="8" t="s">
        <v>62</v>
      </c>
      <c r="C68" s="97">
        <v>58021072</v>
      </c>
      <c r="D68" s="97">
        <v>36014346.8</v>
      </c>
      <c r="E68" s="106">
        <v>0</v>
      </c>
      <c r="F68" s="106">
        <v>0</v>
      </c>
      <c r="G68" s="106">
        <v>28744.8</v>
      </c>
      <c r="H68" s="106">
        <v>0</v>
      </c>
      <c r="I68" s="106">
        <v>337836.41</v>
      </c>
      <c r="J68" s="106">
        <v>1058941.96</v>
      </c>
      <c r="K68" s="106">
        <v>0</v>
      </c>
      <c r="L68" s="106">
        <v>0</v>
      </c>
      <c r="M68" s="106">
        <v>492889.07</v>
      </c>
      <c r="N68" s="106">
        <v>1310830.4</v>
      </c>
      <c r="O68" s="106">
        <v>1988466.18</v>
      </c>
      <c r="P68" s="106">
        <v>0</v>
      </c>
      <c r="Q68" s="106">
        <f aca="true" t="shared" si="17" ref="Q68:Q76">E68+F68+G68+H68+I68+J68+K68+L68+M68+N68+O68+P68</f>
        <v>5217708.819999999</v>
      </c>
      <c r="R68" s="10">
        <f t="shared" si="14"/>
        <v>0</v>
      </c>
    </row>
    <row r="69" spans="2:18" ht="36" customHeight="1">
      <c r="B69" s="8" t="s">
        <v>63</v>
      </c>
      <c r="C69" s="97">
        <v>546500</v>
      </c>
      <c r="D69" s="97">
        <v>1931260</v>
      </c>
      <c r="E69" s="106">
        <v>0</v>
      </c>
      <c r="F69" s="106">
        <v>0</v>
      </c>
      <c r="G69" s="106">
        <v>51176.6</v>
      </c>
      <c r="H69" s="106">
        <v>381482.31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f t="shared" si="17"/>
        <v>432658.91</v>
      </c>
      <c r="R69" s="10">
        <f t="shared" si="14"/>
        <v>0</v>
      </c>
    </row>
    <row r="70" spans="2:18" ht="33.75" customHeight="1">
      <c r="B70" s="8" t="s">
        <v>64</v>
      </c>
      <c r="C70" s="97"/>
      <c r="D70" s="97">
        <v>50000</v>
      </c>
      <c r="E70" s="106">
        <v>0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f t="shared" si="17"/>
        <v>0</v>
      </c>
      <c r="R70" s="10">
        <f t="shared" si="14"/>
        <v>0</v>
      </c>
    </row>
    <row r="71" spans="2:18" ht="44.25" customHeight="1">
      <c r="B71" s="8" t="s">
        <v>65</v>
      </c>
      <c r="C71" s="97">
        <v>30200001</v>
      </c>
      <c r="D71" s="97">
        <v>32700001</v>
      </c>
      <c r="E71" s="106">
        <v>0</v>
      </c>
      <c r="F71" s="106">
        <v>0</v>
      </c>
      <c r="G71" s="106">
        <v>2255000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f t="shared" si="17"/>
        <v>2255000</v>
      </c>
      <c r="R71" s="10">
        <f t="shared" si="14"/>
        <v>0</v>
      </c>
    </row>
    <row r="72" spans="2:18" ht="35.25" customHeight="1">
      <c r="B72" s="8" t="s">
        <v>66</v>
      </c>
      <c r="C72" s="97">
        <v>3470444</v>
      </c>
      <c r="D72" s="97">
        <v>6582584.2</v>
      </c>
      <c r="E72" s="106">
        <v>0</v>
      </c>
      <c r="F72" s="106">
        <v>0</v>
      </c>
      <c r="G72" s="106">
        <v>747710.59</v>
      </c>
      <c r="H72" s="106">
        <v>66316.31</v>
      </c>
      <c r="I72" s="106">
        <v>726800.01</v>
      </c>
      <c r="J72" s="106">
        <v>33180.03</v>
      </c>
      <c r="K72" s="106">
        <v>38780.7</v>
      </c>
      <c r="L72" s="106">
        <v>0</v>
      </c>
      <c r="M72" s="106">
        <v>0</v>
      </c>
      <c r="N72" s="106">
        <v>15990</v>
      </c>
      <c r="O72" s="106">
        <v>0</v>
      </c>
      <c r="P72" s="106">
        <v>0</v>
      </c>
      <c r="Q72" s="106">
        <f t="shared" si="17"/>
        <v>1628777.64</v>
      </c>
      <c r="R72" s="10">
        <f t="shared" si="14"/>
        <v>0</v>
      </c>
    </row>
    <row r="73" spans="2:18" ht="30.75" customHeight="1">
      <c r="B73" s="8" t="s">
        <v>67</v>
      </c>
      <c r="C73" s="97">
        <v>2203564</v>
      </c>
      <c r="D73" s="97">
        <v>2103564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f t="shared" si="17"/>
        <v>0</v>
      </c>
      <c r="R73" s="10">
        <f t="shared" si="14"/>
        <v>0</v>
      </c>
    </row>
    <row r="74" spans="2:18" ht="30.75" customHeight="1">
      <c r="B74" s="8" t="s">
        <v>68</v>
      </c>
      <c r="C74" s="97"/>
      <c r="D74" s="97"/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f t="shared" si="17"/>
        <v>0</v>
      </c>
      <c r="R74" s="10">
        <f t="shared" si="14"/>
        <v>0</v>
      </c>
    </row>
    <row r="75" spans="2:18" ht="30" customHeight="1">
      <c r="B75" s="8" t="s">
        <v>69</v>
      </c>
      <c r="C75" s="97">
        <v>7945516</v>
      </c>
      <c r="D75" s="97">
        <v>2945516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f t="shared" si="17"/>
        <v>0</v>
      </c>
      <c r="R75" s="10">
        <f t="shared" si="14"/>
        <v>0</v>
      </c>
    </row>
    <row r="76" spans="2:18" ht="50.25" customHeight="1">
      <c r="B76" s="8" t="s">
        <v>70</v>
      </c>
      <c r="C76" s="97"/>
      <c r="D76" s="97">
        <v>300000</v>
      </c>
      <c r="E76" s="106">
        <v>0</v>
      </c>
      <c r="F76" s="106">
        <v>0</v>
      </c>
      <c r="G76" s="106">
        <v>119180</v>
      </c>
      <c r="H76" s="106">
        <v>0</v>
      </c>
      <c r="I76" s="106">
        <v>0</v>
      </c>
      <c r="J76" s="106">
        <v>0</v>
      </c>
      <c r="K76" s="106">
        <v>0</v>
      </c>
      <c r="L76" s="106">
        <v>0</v>
      </c>
      <c r="M76" s="106">
        <v>159300</v>
      </c>
      <c r="N76" s="106">
        <v>0</v>
      </c>
      <c r="O76" s="106">
        <v>0</v>
      </c>
      <c r="P76" s="106">
        <v>0</v>
      </c>
      <c r="Q76" s="106">
        <f t="shared" si="17"/>
        <v>278480</v>
      </c>
      <c r="R76" s="10">
        <f t="shared" si="14"/>
        <v>0</v>
      </c>
    </row>
    <row r="77" spans="2:18" ht="28.5" customHeight="1">
      <c r="B77" s="11" t="s">
        <v>71</v>
      </c>
      <c r="C77" s="5">
        <f aca="true" t="shared" si="18" ref="C77:D77">C78+C79+C80-C81</f>
        <v>1200000</v>
      </c>
      <c r="D77" s="5">
        <f t="shared" si="18"/>
        <v>1200000</v>
      </c>
      <c r="E77" s="105">
        <f>E78+E79+E80-E81</f>
        <v>0</v>
      </c>
      <c r="F77" s="105">
        <f>F78+F79+F80-F81</f>
        <v>0</v>
      </c>
      <c r="G77" s="105">
        <f aca="true" t="shared" si="19" ref="G77:P77">G78+G79+G80-G81</f>
        <v>0</v>
      </c>
      <c r="H77" s="105">
        <f t="shared" si="19"/>
        <v>0</v>
      </c>
      <c r="I77" s="105">
        <f t="shared" si="19"/>
        <v>0</v>
      </c>
      <c r="J77" s="105">
        <f t="shared" si="19"/>
        <v>0</v>
      </c>
      <c r="K77" s="105">
        <f t="shared" si="19"/>
        <v>0</v>
      </c>
      <c r="L77" s="105">
        <f t="shared" si="19"/>
        <v>0</v>
      </c>
      <c r="M77" s="105">
        <f t="shared" si="19"/>
        <v>0</v>
      </c>
      <c r="N77" s="105">
        <f t="shared" si="19"/>
        <v>0</v>
      </c>
      <c r="O77" s="105">
        <f t="shared" si="19"/>
        <v>0</v>
      </c>
      <c r="P77" s="105">
        <f t="shared" si="19"/>
        <v>0</v>
      </c>
      <c r="Q77" s="105">
        <f>Q78+Q79+Q80-Q81</f>
        <v>0</v>
      </c>
      <c r="R77" s="123">
        <f t="shared" si="14"/>
        <v>0</v>
      </c>
    </row>
    <row r="78" spans="2:18" ht="24" customHeight="1">
      <c r="B78" s="8" t="s">
        <v>72</v>
      </c>
      <c r="C78" s="97">
        <v>1200000</v>
      </c>
      <c r="D78" s="97">
        <v>1200000</v>
      </c>
      <c r="E78" s="106">
        <v>0</v>
      </c>
      <c r="F78" s="106">
        <v>0</v>
      </c>
      <c r="G78" s="106">
        <v>0</v>
      </c>
      <c r="H78" s="106">
        <v>0</v>
      </c>
      <c r="I78" s="106">
        <v>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0</v>
      </c>
      <c r="Q78" s="106">
        <f>E78+F78+G78+H78+I78+J78+K78+L78+M78+N78+O78+P78</f>
        <v>0</v>
      </c>
      <c r="R78" s="123">
        <f t="shared" si="14"/>
        <v>0</v>
      </c>
    </row>
    <row r="79" spans="2:18" ht="29.25" customHeight="1">
      <c r="B79" s="8" t="s">
        <v>73</v>
      </c>
      <c r="C79" s="97"/>
      <c r="D79" s="97"/>
      <c r="E79" s="106">
        <v>0</v>
      </c>
      <c r="F79" s="106">
        <v>0</v>
      </c>
      <c r="G79" s="106">
        <v>0</v>
      </c>
      <c r="H79" s="106">
        <v>0</v>
      </c>
      <c r="I79" s="106">
        <v>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6">
        <f>E79+F79+G79+H79+I79+J79+K79+L79+M79+N79+O79+P79</f>
        <v>0</v>
      </c>
      <c r="R79" s="123">
        <f t="shared" si="14"/>
        <v>0</v>
      </c>
    </row>
    <row r="80" spans="2:18" ht="35.25" customHeight="1">
      <c r="B80" s="8" t="s">
        <v>74</v>
      </c>
      <c r="C80" s="97"/>
      <c r="D80" s="97"/>
      <c r="E80" s="106">
        <v>0</v>
      </c>
      <c r="F80" s="106">
        <v>0</v>
      </c>
      <c r="G80" s="106">
        <v>0</v>
      </c>
      <c r="H80" s="106">
        <v>0</v>
      </c>
      <c r="I80" s="106">
        <v>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f>E80+F80+G80+H80+I80+J80+K80+L80+M80+N80+O80+P80</f>
        <v>0</v>
      </c>
      <c r="R80" s="123">
        <f t="shared" si="14"/>
        <v>0</v>
      </c>
    </row>
    <row r="81" spans="2:18" ht="44.25" customHeight="1" thickBot="1">
      <c r="B81" s="12" t="s">
        <v>75</v>
      </c>
      <c r="C81" s="99"/>
      <c r="D81" s="99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f>E81+F81+G81+H81+I81+J81+K81+L81+M81+N81+O81+P81</f>
        <v>0</v>
      </c>
      <c r="R81" s="14">
        <f t="shared" si="14"/>
        <v>0</v>
      </c>
    </row>
    <row r="82" spans="2:18" ht="18" customHeight="1">
      <c r="B82" s="15"/>
      <c r="C82" s="100"/>
      <c r="D82" s="100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7">
        <f t="shared" si="14"/>
        <v>0</v>
      </c>
    </row>
    <row r="83" spans="2:18" ht="12" customHeight="1" thickBot="1">
      <c r="B83" s="15"/>
      <c r="C83" s="100"/>
      <c r="D83" s="100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8">
        <f t="shared" si="14"/>
        <v>0</v>
      </c>
    </row>
    <row r="84" spans="2:18" ht="33" customHeight="1">
      <c r="B84" s="19" t="s">
        <v>76</v>
      </c>
      <c r="C84" s="102"/>
      <c r="D84" s="102"/>
      <c r="E84" s="20">
        <f>E85+E86+E87+E88+E89</f>
        <v>0</v>
      </c>
      <c r="F84" s="20">
        <f aca="true" t="shared" si="20" ref="F84:P84">F85+F86+F87+F88+F89</f>
        <v>0</v>
      </c>
      <c r="G84" s="20">
        <f t="shared" si="20"/>
        <v>0</v>
      </c>
      <c r="H84" s="20">
        <f t="shared" si="20"/>
        <v>0</v>
      </c>
      <c r="I84" s="20">
        <f t="shared" si="20"/>
        <v>0</v>
      </c>
      <c r="J84" s="20">
        <f t="shared" si="20"/>
        <v>0</v>
      </c>
      <c r="K84" s="20">
        <f t="shared" si="20"/>
        <v>0</v>
      </c>
      <c r="L84" s="20">
        <f t="shared" si="20"/>
        <v>0</v>
      </c>
      <c r="M84" s="20">
        <f t="shared" si="20"/>
        <v>0</v>
      </c>
      <c r="N84" s="20">
        <f t="shared" si="20"/>
        <v>0</v>
      </c>
      <c r="O84" s="20">
        <f t="shared" si="20"/>
        <v>0</v>
      </c>
      <c r="P84" s="20">
        <f t="shared" si="20"/>
        <v>0</v>
      </c>
      <c r="Q84" s="20">
        <f>Q85+Q86+Q87+Q88+Q89</f>
        <v>0</v>
      </c>
      <c r="R84" s="21">
        <f t="shared" si="14"/>
        <v>0</v>
      </c>
    </row>
    <row r="85" spans="2:18" ht="30" customHeight="1">
      <c r="B85" s="8" t="s">
        <v>77</v>
      </c>
      <c r="C85" s="97"/>
      <c r="D85" s="97"/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f>E85+F85+G85+H85+I85+J85+K85+L85+M85+N85+O85+P85</f>
        <v>0</v>
      </c>
      <c r="R85" s="123">
        <f t="shared" si="14"/>
        <v>0</v>
      </c>
    </row>
    <row r="86" spans="2:18" ht="37.5" customHeight="1">
      <c r="B86" s="8" t="s">
        <v>78</v>
      </c>
      <c r="C86" s="97"/>
      <c r="D86" s="97"/>
      <c r="E86" s="106">
        <v>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f>E86+F86+G86+H86+I86+J86+K86+L86+M86+N86+O86+P86</f>
        <v>0</v>
      </c>
      <c r="R86" s="123">
        <f t="shared" si="14"/>
        <v>0</v>
      </c>
    </row>
    <row r="87" spans="2:18" ht="37.5" customHeight="1">
      <c r="B87" s="8" t="s">
        <v>79</v>
      </c>
      <c r="C87" s="97"/>
      <c r="D87" s="97"/>
      <c r="E87" s="106">
        <v>0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f>E87+F87+G87+H87+I87+J87+K87+L87+M87+N87+O87+P87</f>
        <v>0</v>
      </c>
      <c r="R87" s="123">
        <f t="shared" si="14"/>
        <v>0</v>
      </c>
    </row>
    <row r="88" spans="2:18" ht="30" customHeight="1">
      <c r="B88" s="8" t="s">
        <v>80</v>
      </c>
      <c r="C88" s="97"/>
      <c r="D88" s="97"/>
      <c r="E88" s="106">
        <v>0</v>
      </c>
      <c r="F88" s="106">
        <v>0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f>E88+F88+G88+H88+I88+J88+K88+L88+M88+N88+O88+P88</f>
        <v>0</v>
      </c>
      <c r="R88" s="123">
        <f t="shared" si="14"/>
        <v>0</v>
      </c>
    </row>
    <row r="89" spans="2:18" ht="30" customHeight="1">
      <c r="B89" s="8" t="s">
        <v>81</v>
      </c>
      <c r="C89" s="97"/>
      <c r="D89" s="97"/>
      <c r="E89" s="106">
        <v>0</v>
      </c>
      <c r="F89" s="106">
        <v>0</v>
      </c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f>E89+F89+G89+H89+I89+J89+K89+L89+M89+N89+O89+P89</f>
        <v>0</v>
      </c>
      <c r="R89" s="123">
        <f t="shared" si="14"/>
        <v>0</v>
      </c>
    </row>
    <row r="90" spans="2:18" ht="24.95" customHeight="1">
      <c r="B90" s="11" t="s">
        <v>82</v>
      </c>
      <c r="C90" s="98"/>
      <c r="D90" s="98"/>
      <c r="E90" s="105">
        <f>E91+E92+E93-E94</f>
        <v>0</v>
      </c>
      <c r="F90" s="105">
        <f>F91+F92+F93-F94</f>
        <v>0</v>
      </c>
      <c r="G90" s="105">
        <f>G91+G92+G93-G94</f>
        <v>0</v>
      </c>
      <c r="H90" s="105">
        <f aca="true" t="shared" si="21" ref="H90:P90">H91+H92+H93-H94</f>
        <v>0</v>
      </c>
      <c r="I90" s="105">
        <f t="shared" si="21"/>
        <v>0</v>
      </c>
      <c r="J90" s="105">
        <f t="shared" si="21"/>
        <v>0</v>
      </c>
      <c r="K90" s="105">
        <f t="shared" si="21"/>
        <v>0</v>
      </c>
      <c r="L90" s="105">
        <f t="shared" si="21"/>
        <v>0</v>
      </c>
      <c r="M90" s="105">
        <f t="shared" si="21"/>
        <v>0</v>
      </c>
      <c r="N90" s="105">
        <f t="shared" si="21"/>
        <v>0</v>
      </c>
      <c r="O90" s="105">
        <f t="shared" si="21"/>
        <v>0</v>
      </c>
      <c r="P90" s="105">
        <f t="shared" si="21"/>
        <v>0</v>
      </c>
      <c r="Q90" s="105">
        <f>Q91+Q92+Q93-Q94</f>
        <v>0</v>
      </c>
      <c r="R90" s="123">
        <f t="shared" si="14"/>
        <v>0</v>
      </c>
    </row>
    <row r="91" spans="2:18" ht="24.95" customHeight="1">
      <c r="B91" s="8" t="s">
        <v>83</v>
      </c>
      <c r="C91" s="97"/>
      <c r="D91" s="97"/>
      <c r="E91" s="106">
        <v>0</v>
      </c>
      <c r="F91" s="106">
        <v>0</v>
      </c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f>E91+F91+G91+H91+I91+J91+K91+L91+M91+N91+O91+P91</f>
        <v>0</v>
      </c>
      <c r="R91" s="123">
        <f t="shared" si="14"/>
        <v>0</v>
      </c>
    </row>
    <row r="92" spans="2:18" ht="24.95" customHeight="1">
      <c r="B92" s="8" t="s">
        <v>84</v>
      </c>
      <c r="C92" s="97"/>
      <c r="D92" s="97"/>
      <c r="E92" s="106">
        <v>0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f>E92+F92+G92+H92+I92+J92+K92+L92+M92+N92+O92+P92</f>
        <v>0</v>
      </c>
      <c r="R92" s="123">
        <f t="shared" si="14"/>
        <v>0</v>
      </c>
    </row>
    <row r="93" spans="2:18" ht="24.95" customHeight="1">
      <c r="B93" s="8" t="s">
        <v>85</v>
      </c>
      <c r="C93" s="97"/>
      <c r="D93" s="97"/>
      <c r="E93" s="106">
        <v>0</v>
      </c>
      <c r="F93" s="106">
        <v>0</v>
      </c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f>E93+F93+G93+H93+I93+J93+K93+L93+M93+N93+O93+P93</f>
        <v>0</v>
      </c>
      <c r="R93" s="123">
        <f t="shared" si="14"/>
        <v>0</v>
      </c>
    </row>
    <row r="94" spans="2:18" ht="39" customHeight="1">
      <c r="B94" s="8" t="s">
        <v>86</v>
      </c>
      <c r="C94" s="97"/>
      <c r="D94" s="97"/>
      <c r="E94" s="106">
        <v>0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f>E94+F94+G94+H94+I94+J94+K94+L94+M94+N94+O94+P94</f>
        <v>0</v>
      </c>
      <c r="R94" s="123">
        <f t="shared" si="14"/>
        <v>0</v>
      </c>
    </row>
    <row r="95" spans="2:18" ht="28.5" customHeight="1" thickBot="1">
      <c r="B95" s="22" t="s">
        <v>87</v>
      </c>
      <c r="C95" s="103">
        <f>+C22+C28+C38+C59+C67+C77+C48</f>
        <v>6714043346</v>
      </c>
      <c r="D95" s="103">
        <f>+D22+D28+D38+D59+D67+D77+D48</f>
        <v>13598778716</v>
      </c>
      <c r="E95" s="23">
        <f>E22+E28+E38+E48+E59+E67+E77+E84+E90</f>
        <v>255464607.8</v>
      </c>
      <c r="F95" s="23">
        <f>F22+F28+F38+F48+F59+F67+F77+F84+F90</f>
        <v>329821169.74</v>
      </c>
      <c r="G95" s="23">
        <f>G22+G28+G38+G48+G59+G67+G77+G84+G90</f>
        <v>554476871.72</v>
      </c>
      <c r="H95" s="23">
        <f aca="true" t="shared" si="22" ref="H95:P95">H22+H28+H38+H48+H59+H67</f>
        <v>356247205.28</v>
      </c>
      <c r="I95" s="23">
        <f t="shared" si="22"/>
        <v>428327562.45</v>
      </c>
      <c r="J95" s="23">
        <f t="shared" si="22"/>
        <v>413508313.17</v>
      </c>
      <c r="K95" s="23">
        <f t="shared" si="22"/>
        <v>360949038.28</v>
      </c>
      <c r="L95" s="23">
        <f t="shared" si="22"/>
        <v>1204267778.77</v>
      </c>
      <c r="M95" s="23">
        <f t="shared" si="22"/>
        <v>1267247686.18</v>
      </c>
      <c r="N95" s="23">
        <f t="shared" si="22"/>
        <v>1373029102.89</v>
      </c>
      <c r="O95" s="23">
        <f t="shared" si="22"/>
        <v>3327648517.9500003</v>
      </c>
      <c r="P95" s="23">
        <f t="shared" si="22"/>
        <v>0</v>
      </c>
      <c r="Q95" s="23">
        <f>Q22+Q28+Q38+Q48+Q59+Q67+Q77+Q84+Q90</f>
        <v>9870987854.230001</v>
      </c>
      <c r="R95" s="24">
        <f t="shared" si="14"/>
        <v>255464607.8</v>
      </c>
    </row>
    <row r="96" spans="2:18" ht="28.5" customHeight="1">
      <c r="B96" s="25" t="s">
        <v>88</v>
      </c>
      <c r="C96" s="77"/>
      <c r="D96" s="77"/>
      <c r="E96" s="26">
        <f aca="true" t="shared" si="23" ref="E96:O96">E97+E100+E103</f>
        <v>0</v>
      </c>
      <c r="F96" s="26">
        <f t="shared" si="23"/>
        <v>0</v>
      </c>
      <c r="G96" s="26">
        <f t="shared" si="23"/>
        <v>0</v>
      </c>
      <c r="H96" s="27">
        <f t="shared" si="23"/>
        <v>0</v>
      </c>
      <c r="I96" s="27">
        <f t="shared" si="23"/>
        <v>0</v>
      </c>
      <c r="J96" s="27">
        <f t="shared" si="23"/>
        <v>0</v>
      </c>
      <c r="K96" s="27">
        <f t="shared" si="23"/>
        <v>0</v>
      </c>
      <c r="L96" s="27">
        <f t="shared" si="23"/>
        <v>0</v>
      </c>
      <c r="M96" s="27">
        <f t="shared" si="23"/>
        <v>0</v>
      </c>
      <c r="N96" s="27">
        <f t="shared" si="23"/>
        <v>0</v>
      </c>
      <c r="O96" s="27">
        <f t="shared" si="23"/>
        <v>0</v>
      </c>
      <c r="P96" s="27">
        <f>P97+P100+P103</f>
        <v>0</v>
      </c>
      <c r="Q96" s="17">
        <f aca="true" t="shared" si="24" ref="Q96:Q104">E96+F96+G96+H96+I96+J96+K96+L96+M96+N96+O96+P96</f>
        <v>0</v>
      </c>
      <c r="R96" s="123">
        <f t="shared" si="14"/>
        <v>0</v>
      </c>
    </row>
    <row r="97" spans="2:18" ht="28.5" customHeight="1">
      <c r="B97" s="11" t="s">
        <v>89</v>
      </c>
      <c r="C97" s="76"/>
      <c r="D97" s="76"/>
      <c r="E97" s="106">
        <f aca="true" t="shared" si="25" ref="E97:O97">E98+E99</f>
        <v>0</v>
      </c>
      <c r="F97" s="106">
        <f t="shared" si="25"/>
        <v>0</v>
      </c>
      <c r="G97" s="106">
        <f t="shared" si="25"/>
        <v>0</v>
      </c>
      <c r="H97" s="124">
        <f t="shared" si="25"/>
        <v>0</v>
      </c>
      <c r="I97" s="124">
        <f t="shared" si="25"/>
        <v>0</v>
      </c>
      <c r="J97" s="124">
        <f t="shared" si="25"/>
        <v>0</v>
      </c>
      <c r="K97" s="124">
        <f t="shared" si="25"/>
        <v>0</v>
      </c>
      <c r="L97" s="124">
        <f t="shared" si="25"/>
        <v>0</v>
      </c>
      <c r="M97" s="124">
        <f t="shared" si="25"/>
        <v>0</v>
      </c>
      <c r="N97" s="124">
        <f t="shared" si="25"/>
        <v>0</v>
      </c>
      <c r="O97" s="124">
        <f t="shared" si="25"/>
        <v>0</v>
      </c>
      <c r="P97" s="124">
        <f>P98+P99</f>
        <v>0</v>
      </c>
      <c r="Q97" s="106">
        <f t="shared" si="24"/>
        <v>0</v>
      </c>
      <c r="R97" s="123">
        <f t="shared" si="14"/>
        <v>0</v>
      </c>
    </row>
    <row r="98" spans="2:18" ht="38.25" customHeight="1">
      <c r="B98" s="28" t="s">
        <v>90</v>
      </c>
      <c r="C98" s="78"/>
      <c r="D98" s="78"/>
      <c r="E98" s="122">
        <v>0</v>
      </c>
      <c r="F98" s="122">
        <v>0</v>
      </c>
      <c r="G98" s="122">
        <v>0</v>
      </c>
      <c r="H98" s="115">
        <v>0</v>
      </c>
      <c r="I98" s="115">
        <v>0</v>
      </c>
      <c r="J98" s="115">
        <v>0</v>
      </c>
      <c r="K98" s="115">
        <v>0</v>
      </c>
      <c r="L98" s="115">
        <v>0</v>
      </c>
      <c r="M98" s="115">
        <v>0</v>
      </c>
      <c r="N98" s="115">
        <v>0</v>
      </c>
      <c r="O98" s="115">
        <v>0</v>
      </c>
      <c r="P98" s="115">
        <v>0</v>
      </c>
      <c r="Q98" s="106">
        <f t="shared" si="24"/>
        <v>0</v>
      </c>
      <c r="R98" s="123">
        <f t="shared" si="14"/>
        <v>0</v>
      </c>
    </row>
    <row r="99" spans="2:18" ht="39" customHeight="1">
      <c r="B99" s="28" t="s">
        <v>91</v>
      </c>
      <c r="C99" s="78"/>
      <c r="D99" s="78"/>
      <c r="E99" s="122">
        <v>0</v>
      </c>
      <c r="F99" s="122">
        <v>0</v>
      </c>
      <c r="G99" s="122">
        <v>0</v>
      </c>
      <c r="H99" s="115">
        <v>0</v>
      </c>
      <c r="I99" s="115">
        <v>0</v>
      </c>
      <c r="J99" s="115">
        <v>0</v>
      </c>
      <c r="K99" s="115">
        <v>0</v>
      </c>
      <c r="L99" s="115">
        <v>0</v>
      </c>
      <c r="M99" s="115">
        <v>0</v>
      </c>
      <c r="N99" s="115">
        <v>0</v>
      </c>
      <c r="O99" s="115">
        <v>0</v>
      </c>
      <c r="P99" s="115">
        <v>0</v>
      </c>
      <c r="Q99" s="106">
        <f t="shared" si="24"/>
        <v>0</v>
      </c>
      <c r="R99" s="123">
        <f t="shared" si="14"/>
        <v>0</v>
      </c>
    </row>
    <row r="100" spans="2:18" ht="28.5" customHeight="1">
      <c r="B100" s="11" t="s">
        <v>92</v>
      </c>
      <c r="C100" s="76"/>
      <c r="D100" s="76"/>
      <c r="E100" s="106">
        <f>E101+E102</f>
        <v>0</v>
      </c>
      <c r="F100" s="106">
        <f aca="true" t="shared" si="26" ref="F100:O100">F101+F102</f>
        <v>0</v>
      </c>
      <c r="G100" s="106">
        <f t="shared" si="26"/>
        <v>0</v>
      </c>
      <c r="H100" s="124">
        <f t="shared" si="26"/>
        <v>0</v>
      </c>
      <c r="I100" s="124">
        <f t="shared" si="26"/>
        <v>0</v>
      </c>
      <c r="J100" s="124">
        <f t="shared" si="26"/>
        <v>0</v>
      </c>
      <c r="K100" s="124">
        <f t="shared" si="26"/>
        <v>0</v>
      </c>
      <c r="L100" s="124">
        <f t="shared" si="26"/>
        <v>0</v>
      </c>
      <c r="M100" s="124">
        <f>M101+M102</f>
        <v>0</v>
      </c>
      <c r="N100" s="124">
        <f t="shared" si="26"/>
        <v>0</v>
      </c>
      <c r="O100" s="124">
        <f t="shared" si="26"/>
        <v>0</v>
      </c>
      <c r="P100" s="124">
        <f>P101+P102</f>
        <v>0</v>
      </c>
      <c r="Q100" s="106">
        <f t="shared" si="24"/>
        <v>0</v>
      </c>
      <c r="R100" s="123">
        <f t="shared" si="14"/>
        <v>0</v>
      </c>
    </row>
    <row r="101" spans="2:18" ht="24.95" customHeight="1">
      <c r="B101" s="28" t="s">
        <v>93</v>
      </c>
      <c r="C101" s="78"/>
      <c r="D101" s="78"/>
      <c r="E101" s="106">
        <v>0</v>
      </c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f t="shared" si="24"/>
        <v>0</v>
      </c>
      <c r="R101" s="123">
        <f t="shared" si="14"/>
        <v>0</v>
      </c>
    </row>
    <row r="102" spans="2:18" ht="24.95" customHeight="1">
      <c r="B102" s="28" t="s">
        <v>94</v>
      </c>
      <c r="C102" s="78"/>
      <c r="D102" s="78"/>
      <c r="E102" s="106">
        <v>0</v>
      </c>
      <c r="F102" s="106">
        <v>0</v>
      </c>
      <c r="G102" s="106">
        <v>0</v>
      </c>
      <c r="H102" s="124">
        <v>0</v>
      </c>
      <c r="I102" s="124">
        <v>0</v>
      </c>
      <c r="J102" s="124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06">
        <f t="shared" si="24"/>
        <v>0</v>
      </c>
      <c r="R102" s="123">
        <f t="shared" si="14"/>
        <v>0</v>
      </c>
    </row>
    <row r="103" spans="2:18" ht="30" customHeight="1">
      <c r="B103" s="11" t="s">
        <v>95</v>
      </c>
      <c r="C103" s="76"/>
      <c r="D103" s="76"/>
      <c r="E103" s="106">
        <f aca="true" t="shared" si="27" ref="E103:P103">E104</f>
        <v>0</v>
      </c>
      <c r="F103" s="106">
        <f t="shared" si="27"/>
        <v>0</v>
      </c>
      <c r="G103" s="106">
        <f t="shared" si="27"/>
        <v>0</v>
      </c>
      <c r="H103" s="124">
        <f t="shared" si="27"/>
        <v>0</v>
      </c>
      <c r="I103" s="124">
        <f t="shared" si="27"/>
        <v>0</v>
      </c>
      <c r="J103" s="124">
        <f t="shared" si="27"/>
        <v>0</v>
      </c>
      <c r="K103" s="124">
        <f t="shared" si="27"/>
        <v>0</v>
      </c>
      <c r="L103" s="124">
        <f t="shared" si="27"/>
        <v>0</v>
      </c>
      <c r="M103" s="124">
        <f t="shared" si="27"/>
        <v>0</v>
      </c>
      <c r="N103" s="124">
        <f t="shared" si="27"/>
        <v>0</v>
      </c>
      <c r="O103" s="124">
        <f t="shared" si="27"/>
        <v>0</v>
      </c>
      <c r="P103" s="124">
        <f t="shared" si="27"/>
        <v>0</v>
      </c>
      <c r="Q103" s="106">
        <f t="shared" si="24"/>
        <v>0</v>
      </c>
      <c r="R103" s="123">
        <f t="shared" si="14"/>
        <v>0</v>
      </c>
    </row>
    <row r="104" spans="2:18" ht="24.95" customHeight="1">
      <c r="B104" s="28" t="s">
        <v>96</v>
      </c>
      <c r="C104" s="78"/>
      <c r="D104" s="78"/>
      <c r="E104" s="106">
        <v>0</v>
      </c>
      <c r="F104" s="106">
        <v>0</v>
      </c>
      <c r="G104" s="106">
        <v>0</v>
      </c>
      <c r="H104" s="124">
        <v>0</v>
      </c>
      <c r="I104" s="124">
        <v>0</v>
      </c>
      <c r="J104" s="124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06">
        <f t="shared" si="24"/>
        <v>0</v>
      </c>
      <c r="R104" s="123">
        <f t="shared" si="14"/>
        <v>0</v>
      </c>
    </row>
    <row r="105" spans="2:18" ht="28.5" customHeight="1" thickBot="1">
      <c r="B105" s="29" t="s">
        <v>97</v>
      </c>
      <c r="C105" s="79"/>
      <c r="D105" s="79"/>
      <c r="E105" s="30">
        <f aca="true" t="shared" si="28" ref="E105:R105">E97+E100+E103</f>
        <v>0</v>
      </c>
      <c r="F105" s="30">
        <f t="shared" si="28"/>
        <v>0</v>
      </c>
      <c r="G105" s="30">
        <f t="shared" si="28"/>
        <v>0</v>
      </c>
      <c r="H105" s="30">
        <f t="shared" si="28"/>
        <v>0</v>
      </c>
      <c r="I105" s="30">
        <f t="shared" si="28"/>
        <v>0</v>
      </c>
      <c r="J105" s="30">
        <f t="shared" si="28"/>
        <v>0</v>
      </c>
      <c r="K105" s="30">
        <f t="shared" si="28"/>
        <v>0</v>
      </c>
      <c r="L105" s="30">
        <f t="shared" si="28"/>
        <v>0</v>
      </c>
      <c r="M105" s="30">
        <f t="shared" si="28"/>
        <v>0</v>
      </c>
      <c r="N105" s="30">
        <f t="shared" si="28"/>
        <v>0</v>
      </c>
      <c r="O105" s="30">
        <f t="shared" si="28"/>
        <v>0</v>
      </c>
      <c r="P105" s="30">
        <f t="shared" si="28"/>
        <v>0</v>
      </c>
      <c r="Q105" s="30">
        <f t="shared" si="28"/>
        <v>0</v>
      </c>
      <c r="R105" s="109">
        <f t="shared" si="28"/>
        <v>0</v>
      </c>
    </row>
    <row r="106" spans="2:18" ht="26.25" customHeight="1" thickBot="1">
      <c r="B106" s="31" t="s">
        <v>98</v>
      </c>
      <c r="C106" s="125">
        <f>+C95</f>
        <v>6714043346</v>
      </c>
      <c r="D106" s="125">
        <f>+D95</f>
        <v>13598778716</v>
      </c>
      <c r="E106" s="32">
        <f aca="true" t="shared" si="29" ref="E106:P106">E95+E105</f>
        <v>255464607.8</v>
      </c>
      <c r="F106" s="32">
        <f t="shared" si="29"/>
        <v>329821169.74</v>
      </c>
      <c r="G106" s="32">
        <f t="shared" si="29"/>
        <v>554476871.72</v>
      </c>
      <c r="H106" s="33">
        <f t="shared" si="29"/>
        <v>356247205.28</v>
      </c>
      <c r="I106" s="33">
        <f t="shared" si="29"/>
        <v>428327562.45</v>
      </c>
      <c r="J106" s="33">
        <f t="shared" si="29"/>
        <v>413508313.17</v>
      </c>
      <c r="K106" s="33">
        <f t="shared" si="29"/>
        <v>360949038.28</v>
      </c>
      <c r="L106" s="33">
        <f t="shared" si="29"/>
        <v>1204267778.77</v>
      </c>
      <c r="M106" s="33">
        <f t="shared" si="29"/>
        <v>1267247686.18</v>
      </c>
      <c r="N106" s="33">
        <f t="shared" si="29"/>
        <v>1373029102.89</v>
      </c>
      <c r="O106" s="33">
        <f t="shared" si="29"/>
        <v>3327648517.9500003</v>
      </c>
      <c r="P106" s="33">
        <f t="shared" si="29"/>
        <v>0</v>
      </c>
      <c r="Q106" s="32">
        <f>Q95+Q105</f>
        <v>9870987854.230001</v>
      </c>
      <c r="R106" s="32">
        <f t="shared" si="14"/>
        <v>255464607.8</v>
      </c>
    </row>
    <row r="107" spans="2:17" ht="5.25" customHeight="1" thickBot="1">
      <c r="B107" s="34"/>
      <c r="C107" s="80"/>
      <c r="D107" s="80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5"/>
    </row>
    <row r="108" spans="2:18" ht="15.75" customHeight="1">
      <c r="B108" s="110" t="s">
        <v>99</v>
      </c>
      <c r="C108" s="111"/>
      <c r="D108" s="111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3"/>
      <c r="R108" s="114"/>
    </row>
    <row r="109" spans="2:18" ht="3.75" customHeight="1">
      <c r="B109" s="34"/>
      <c r="C109" s="80"/>
      <c r="D109" s="80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39"/>
      <c r="R109" s="35"/>
    </row>
    <row r="110" spans="2:18" ht="18" customHeight="1">
      <c r="B110" s="40" t="s">
        <v>100</v>
      </c>
      <c r="C110" s="82"/>
      <c r="D110" s="82"/>
      <c r="E110" s="116"/>
      <c r="F110" s="116"/>
      <c r="G110" s="116"/>
      <c r="H110" s="116"/>
      <c r="I110" s="116"/>
      <c r="J110" s="116"/>
      <c r="K110" s="116"/>
      <c r="L110" s="117"/>
      <c r="M110" s="117"/>
      <c r="N110" s="117"/>
      <c r="O110" s="117"/>
      <c r="P110" s="117"/>
      <c r="Q110" s="38"/>
      <c r="R110" s="35"/>
    </row>
    <row r="111" spans="2:18" ht="15" customHeight="1">
      <c r="B111" s="42" t="s">
        <v>101</v>
      </c>
      <c r="C111" s="83"/>
      <c r="D111" s="83"/>
      <c r="E111" s="43"/>
      <c r="F111" s="43"/>
      <c r="G111" s="43"/>
      <c r="H111" s="43"/>
      <c r="I111" s="43"/>
      <c r="J111" s="43"/>
      <c r="K111" s="43"/>
      <c r="L111" s="43"/>
      <c r="M111" s="43"/>
      <c r="N111" s="118"/>
      <c r="O111" s="43"/>
      <c r="P111" s="116"/>
      <c r="Q111" s="44"/>
      <c r="R111" s="35"/>
    </row>
    <row r="112" spans="2:18" s="87" customFormat="1" ht="15" customHeight="1">
      <c r="B112" s="42" t="s">
        <v>109</v>
      </c>
      <c r="C112" s="83"/>
      <c r="D112" s="83"/>
      <c r="E112" s="43"/>
      <c r="F112" s="43"/>
      <c r="G112" s="43"/>
      <c r="H112" s="43"/>
      <c r="I112" s="43"/>
      <c r="J112" s="43"/>
      <c r="K112" s="43"/>
      <c r="L112" s="43"/>
      <c r="M112" s="43"/>
      <c r="N112" s="118"/>
      <c r="O112" s="43"/>
      <c r="P112" s="116"/>
      <c r="Q112" s="44"/>
      <c r="R112" s="35"/>
    </row>
    <row r="113" spans="2:18" ht="15" customHeight="1">
      <c r="B113" s="42" t="s">
        <v>110</v>
      </c>
      <c r="C113" s="83"/>
      <c r="D113" s="83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38"/>
      <c r="R113" s="35"/>
    </row>
    <row r="114" spans="2:20" ht="15" customHeight="1">
      <c r="B114" s="42" t="s">
        <v>111</v>
      </c>
      <c r="C114" s="83"/>
      <c r="D114" s="83"/>
      <c r="E114" s="80"/>
      <c r="F114" s="80"/>
      <c r="G114" s="80"/>
      <c r="H114" s="80"/>
      <c r="I114" s="80"/>
      <c r="J114" s="117"/>
      <c r="K114" s="80"/>
      <c r="L114" s="80"/>
      <c r="M114" s="116"/>
      <c r="N114" s="117"/>
      <c r="O114" s="80"/>
      <c r="P114" s="92"/>
      <c r="Q114" s="45"/>
      <c r="R114" s="35"/>
      <c r="T114" s="46"/>
    </row>
    <row r="115" spans="2:20" s="87" customFormat="1" ht="15" customHeight="1">
      <c r="B115" s="42" t="s">
        <v>112</v>
      </c>
      <c r="C115" s="83"/>
      <c r="D115" s="83"/>
      <c r="E115" s="80"/>
      <c r="F115" s="80"/>
      <c r="G115" s="80"/>
      <c r="H115" s="80"/>
      <c r="I115" s="80"/>
      <c r="J115" s="117"/>
      <c r="K115" s="80"/>
      <c r="L115" s="80"/>
      <c r="M115" s="116"/>
      <c r="N115" s="117"/>
      <c r="O115" s="80"/>
      <c r="P115" s="92"/>
      <c r="Q115" s="45"/>
      <c r="R115" s="35"/>
      <c r="T115" s="88"/>
    </row>
    <row r="116" spans="2:20" ht="19.5" customHeight="1">
      <c r="B116" s="47" t="s">
        <v>113</v>
      </c>
      <c r="C116" s="84"/>
      <c r="D116" s="84"/>
      <c r="E116" s="80"/>
      <c r="F116" s="80"/>
      <c r="G116" s="80"/>
      <c r="H116" s="80"/>
      <c r="I116" s="80"/>
      <c r="J116" s="80"/>
      <c r="K116" s="80"/>
      <c r="L116" s="80"/>
      <c r="M116" s="80"/>
      <c r="N116" s="118"/>
      <c r="O116" s="80"/>
      <c r="P116" s="118"/>
      <c r="Q116" s="45"/>
      <c r="R116" s="35"/>
      <c r="T116" s="46"/>
    </row>
    <row r="117" spans="2:20" s="87" customFormat="1" ht="19.5" customHeight="1">
      <c r="B117" s="47"/>
      <c r="C117" s="84"/>
      <c r="D117" s="84"/>
      <c r="E117" s="80"/>
      <c r="F117" s="80"/>
      <c r="G117" s="80"/>
      <c r="H117" s="80"/>
      <c r="I117" s="80"/>
      <c r="J117" s="80"/>
      <c r="K117" s="80"/>
      <c r="L117" s="80"/>
      <c r="M117" s="80"/>
      <c r="N117" s="118"/>
      <c r="O117" s="80"/>
      <c r="P117" s="118"/>
      <c r="Q117" s="45"/>
      <c r="R117" s="35"/>
      <c r="T117" s="88"/>
    </row>
    <row r="118" spans="2:20" s="87" customFormat="1" ht="19.5" customHeight="1">
      <c r="B118" s="47"/>
      <c r="C118" s="84"/>
      <c r="D118" s="84"/>
      <c r="E118" s="80"/>
      <c r="F118" s="80"/>
      <c r="G118" s="80"/>
      <c r="H118" s="80"/>
      <c r="I118" s="80"/>
      <c r="J118" s="80"/>
      <c r="K118" s="80"/>
      <c r="L118" s="80"/>
      <c r="M118" s="80"/>
      <c r="N118" s="118"/>
      <c r="O118" s="80"/>
      <c r="P118" s="118"/>
      <c r="Q118" s="45"/>
      <c r="R118" s="35"/>
      <c r="T118" s="88"/>
    </row>
    <row r="119" spans="2:20" s="87" customFormat="1" ht="19.5" customHeight="1">
      <c r="B119" s="47"/>
      <c r="C119" s="84"/>
      <c r="D119" s="84"/>
      <c r="E119" s="80"/>
      <c r="F119" s="80"/>
      <c r="G119" s="80"/>
      <c r="H119" s="80"/>
      <c r="I119" s="80"/>
      <c r="J119" s="80"/>
      <c r="K119" s="80"/>
      <c r="L119" s="80"/>
      <c r="M119" s="80"/>
      <c r="N119" s="118"/>
      <c r="O119" s="80"/>
      <c r="P119" s="118"/>
      <c r="Q119" s="45"/>
      <c r="R119" s="35"/>
      <c r="T119" s="88"/>
    </row>
    <row r="120" spans="2:20" s="87" customFormat="1" ht="19.5" customHeight="1">
      <c r="B120" s="47"/>
      <c r="C120" s="84"/>
      <c r="D120" s="84"/>
      <c r="E120" s="80"/>
      <c r="F120" s="80"/>
      <c r="G120" s="80"/>
      <c r="H120" s="80"/>
      <c r="I120" s="80"/>
      <c r="J120" s="80"/>
      <c r="K120" s="80"/>
      <c r="L120" s="80"/>
      <c r="M120" s="80"/>
      <c r="N120" s="118"/>
      <c r="O120" s="80"/>
      <c r="P120" s="118"/>
      <c r="Q120" s="45"/>
      <c r="R120" s="35"/>
      <c r="T120" s="88"/>
    </row>
    <row r="121" spans="2:20" s="87" customFormat="1" ht="19.5" customHeight="1">
      <c r="B121" s="47"/>
      <c r="C121" s="84"/>
      <c r="D121" s="84"/>
      <c r="E121" s="80"/>
      <c r="F121" s="80"/>
      <c r="G121" s="80"/>
      <c r="H121" s="80"/>
      <c r="I121" s="80"/>
      <c r="J121" s="80"/>
      <c r="K121" s="80"/>
      <c r="L121" s="80"/>
      <c r="M121" s="80"/>
      <c r="N121" s="118"/>
      <c r="O121" s="80"/>
      <c r="P121" s="118"/>
      <c r="Q121" s="45"/>
      <c r="R121" s="35"/>
      <c r="T121" s="88"/>
    </row>
    <row r="122" spans="2:20" s="87" customFormat="1" ht="19.5" customHeight="1">
      <c r="B122" s="47"/>
      <c r="C122" s="84"/>
      <c r="D122" s="84"/>
      <c r="E122" s="80"/>
      <c r="F122" s="80"/>
      <c r="G122" s="80"/>
      <c r="H122" s="80"/>
      <c r="I122" s="80"/>
      <c r="J122" s="80"/>
      <c r="K122" s="80"/>
      <c r="L122" s="80"/>
      <c r="M122" s="80"/>
      <c r="N122" s="118"/>
      <c r="O122" s="80"/>
      <c r="P122" s="118"/>
      <c r="Q122" s="45"/>
      <c r="R122" s="35"/>
      <c r="T122" s="88"/>
    </row>
    <row r="123" spans="2:20" s="87" customFormat="1" ht="19.5" customHeight="1">
      <c r="B123" s="47"/>
      <c r="C123" s="84"/>
      <c r="D123" s="84"/>
      <c r="E123" s="80"/>
      <c r="F123" s="80"/>
      <c r="G123" s="80"/>
      <c r="H123" s="80"/>
      <c r="I123" s="80"/>
      <c r="J123" s="80"/>
      <c r="K123" s="80"/>
      <c r="L123" s="80"/>
      <c r="M123" s="80"/>
      <c r="N123" s="118"/>
      <c r="O123" s="80"/>
      <c r="P123" s="118"/>
      <c r="Q123" s="45"/>
      <c r="R123" s="35"/>
      <c r="T123" s="88"/>
    </row>
    <row r="124" spans="2:20" ht="19.5" customHeight="1">
      <c r="B124" s="47"/>
      <c r="C124" s="84"/>
      <c r="D124" s="84"/>
      <c r="E124" s="80"/>
      <c r="F124" s="80"/>
      <c r="G124" s="80"/>
      <c r="H124" s="80"/>
      <c r="I124" s="80"/>
      <c r="J124" s="80"/>
      <c r="K124" s="80"/>
      <c r="L124" s="80"/>
      <c r="M124" s="80"/>
      <c r="N124" s="118"/>
      <c r="O124" s="80"/>
      <c r="P124" s="118"/>
      <c r="Q124" s="45"/>
      <c r="R124" s="35"/>
      <c r="T124" s="46"/>
    </row>
    <row r="125" spans="2:20" ht="19.5" customHeight="1">
      <c r="B125" s="36"/>
      <c r="C125" s="81"/>
      <c r="D125" s="81"/>
      <c r="E125" s="132"/>
      <c r="F125" s="132"/>
      <c r="G125" s="80"/>
      <c r="H125" s="132" t="s">
        <v>102</v>
      </c>
      <c r="I125" s="132"/>
      <c r="J125" s="80"/>
      <c r="K125" s="80"/>
      <c r="L125" s="80"/>
      <c r="M125" s="80"/>
      <c r="N125" s="118"/>
      <c r="O125" s="80"/>
      <c r="P125" s="118"/>
      <c r="Q125" s="45"/>
      <c r="R125" s="35"/>
      <c r="T125" s="46"/>
    </row>
    <row r="126" spans="2:20" ht="19.5" customHeight="1">
      <c r="B126" s="36"/>
      <c r="C126" s="81"/>
      <c r="D126" s="81"/>
      <c r="E126" s="119"/>
      <c r="F126" s="119"/>
      <c r="G126" s="80"/>
      <c r="H126" s="119"/>
      <c r="I126" s="119"/>
      <c r="J126" s="80"/>
      <c r="K126" s="80"/>
      <c r="L126" s="80"/>
      <c r="M126" s="80"/>
      <c r="N126" s="118"/>
      <c r="O126" s="80"/>
      <c r="P126" s="118"/>
      <c r="Q126" s="45"/>
      <c r="R126" s="35"/>
      <c r="T126" s="46"/>
    </row>
    <row r="127" spans="2:20" ht="19.5" customHeight="1">
      <c r="B127" s="36"/>
      <c r="C127" s="81"/>
      <c r="D127" s="81"/>
      <c r="E127" s="119"/>
      <c r="F127" s="119"/>
      <c r="G127" s="80"/>
      <c r="H127" s="119"/>
      <c r="I127" s="119"/>
      <c r="J127" s="80"/>
      <c r="K127" s="80"/>
      <c r="L127" s="80"/>
      <c r="M127" s="80"/>
      <c r="N127" s="118"/>
      <c r="O127" s="80"/>
      <c r="P127" s="118"/>
      <c r="Q127" s="45"/>
      <c r="R127" s="35"/>
      <c r="T127" s="46"/>
    </row>
    <row r="128" spans="2:20" ht="23.25" customHeight="1">
      <c r="B128" s="48"/>
      <c r="C128" s="85"/>
      <c r="D128" s="85"/>
      <c r="E128" s="139"/>
      <c r="F128" s="139"/>
      <c r="G128" s="80"/>
      <c r="H128" s="139" t="s">
        <v>103</v>
      </c>
      <c r="I128" s="139"/>
      <c r="J128" s="80"/>
      <c r="K128" s="80"/>
      <c r="L128" s="80"/>
      <c r="M128" s="80"/>
      <c r="N128" s="118"/>
      <c r="O128" s="80"/>
      <c r="P128" s="118"/>
      <c r="Q128" s="45"/>
      <c r="R128" s="35"/>
      <c r="T128" s="46"/>
    </row>
    <row r="129" spans="2:20" ht="18" customHeight="1">
      <c r="B129" s="49"/>
      <c r="C129" s="86"/>
      <c r="D129" s="86"/>
      <c r="E129" s="140"/>
      <c r="F129" s="140"/>
      <c r="G129" s="80"/>
      <c r="H129" s="140" t="s">
        <v>104</v>
      </c>
      <c r="I129" s="140"/>
      <c r="J129" s="80"/>
      <c r="K129" s="80"/>
      <c r="L129" s="80"/>
      <c r="M129" s="80"/>
      <c r="N129" s="118"/>
      <c r="O129" s="80"/>
      <c r="P129" s="118"/>
      <c r="Q129" s="45"/>
      <c r="R129" s="35"/>
      <c r="T129" s="46"/>
    </row>
    <row r="130" spans="2:28" ht="21" customHeight="1" thickBot="1">
      <c r="B130" s="50"/>
      <c r="C130" s="70"/>
      <c r="D130" s="70"/>
      <c r="E130" s="51"/>
      <c r="F130" s="51"/>
      <c r="G130" s="51"/>
      <c r="H130" s="141"/>
      <c r="I130" s="141"/>
      <c r="J130" s="51"/>
      <c r="K130" s="51"/>
      <c r="L130" s="51"/>
      <c r="M130" s="52"/>
      <c r="N130" s="53"/>
      <c r="O130" s="51"/>
      <c r="P130" s="51"/>
      <c r="Q130" s="54"/>
      <c r="R130" s="120"/>
      <c r="V130" s="131"/>
      <c r="W130" s="131"/>
      <c r="AA130" s="55"/>
      <c r="AB130" s="7"/>
    </row>
    <row r="131" spans="2:28" ht="19.5" customHeight="1">
      <c r="B131" s="65"/>
      <c r="C131" s="69"/>
      <c r="D131" s="69"/>
      <c r="N131" s="7"/>
      <c r="Q131" s="56"/>
      <c r="AB131" s="7"/>
    </row>
    <row r="132" spans="2:5" ht="21.75" customHeight="1">
      <c r="B132" s="57"/>
      <c r="C132" s="57"/>
      <c r="D132" s="57"/>
      <c r="E132" s="58"/>
    </row>
    <row r="133" spans="2:17" ht="21.75" customHeight="1">
      <c r="B133" s="129"/>
      <c r="C133" s="129"/>
      <c r="D133" s="129"/>
      <c r="E133" s="129"/>
      <c r="F133" s="129"/>
      <c r="G133" s="37"/>
      <c r="H133" s="59"/>
      <c r="I133" s="60"/>
      <c r="J133" s="37"/>
      <c r="K133" s="37"/>
      <c r="L133" s="37"/>
      <c r="M133" s="7"/>
      <c r="N133" s="37"/>
      <c r="O133" s="37"/>
      <c r="P133" s="7"/>
      <c r="Q133" s="61"/>
    </row>
    <row r="134" spans="8:17" ht="21.75" customHeight="1">
      <c r="H134" s="37"/>
      <c r="I134" s="7"/>
      <c r="L134" s="46"/>
      <c r="M134" s="7"/>
      <c r="P134" s="7"/>
      <c r="Q134" s="7"/>
    </row>
    <row r="135" spans="2:17" ht="21.75" customHeight="1">
      <c r="B135" s="66"/>
      <c r="C135" s="71"/>
      <c r="D135" s="71"/>
      <c r="M135" s="7"/>
      <c r="P135" s="7"/>
      <c r="Q135" s="7"/>
    </row>
    <row r="136" spans="8:17" ht="21.75" customHeight="1">
      <c r="H136" s="7"/>
      <c r="I136" s="37"/>
      <c r="J136" s="37"/>
      <c r="M136" s="7"/>
      <c r="Q136" s="7"/>
    </row>
    <row r="137" spans="9:17" ht="21.75" customHeight="1">
      <c r="I137" s="41"/>
      <c r="Q137" s="7"/>
    </row>
    <row r="138" spans="2:13" ht="21.75" customHeight="1">
      <c r="B138" s="130"/>
      <c r="C138" s="130"/>
      <c r="D138" s="130"/>
      <c r="E138" s="130"/>
      <c r="F138" s="130"/>
      <c r="K138" s="62"/>
      <c r="M138" s="46"/>
    </row>
    <row r="139" spans="2:17" ht="21.75" customHeight="1">
      <c r="B139" s="129"/>
      <c r="C139" s="129"/>
      <c r="D139" s="129"/>
      <c r="E139" s="129"/>
      <c r="F139" s="129"/>
      <c r="Q139" s="63"/>
    </row>
    <row r="140" ht="21.75" customHeight="1"/>
    <row r="141" spans="5:17" ht="21.75" customHeight="1"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</row>
    <row r="142" spans="5:17" ht="21.75" customHeight="1"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</row>
    <row r="143" spans="2:9" ht="21.75" customHeight="1">
      <c r="B143" s="64"/>
      <c r="C143" s="64"/>
      <c r="D143" s="64"/>
      <c r="E143" s="127"/>
      <c r="F143" s="127"/>
      <c r="H143" s="127"/>
      <c r="I143" s="127"/>
    </row>
    <row r="144" spans="2:9" ht="21.75" customHeight="1">
      <c r="B144" s="68"/>
      <c r="C144" s="73"/>
      <c r="D144" s="73"/>
      <c r="E144" s="126"/>
      <c r="F144" s="126"/>
      <c r="H144" s="126"/>
      <c r="I144" s="126"/>
    </row>
    <row r="145" spans="2:9" ht="21.75" customHeight="1">
      <c r="B145" s="67"/>
      <c r="C145" s="72"/>
      <c r="D145" s="72"/>
      <c r="E145" s="127"/>
      <c r="F145" s="128"/>
      <c r="H145" s="128"/>
      <c r="I145" s="128"/>
    </row>
    <row r="146" ht="21.75" customHeight="1">
      <c r="O146" s="7"/>
    </row>
    <row r="147" ht="21.75" customHeight="1"/>
    <row r="148" ht="21.75" customHeight="1">
      <c r="O148" s="74"/>
    </row>
    <row r="149" ht="21.75" customHeight="1">
      <c r="O149" s="74"/>
    </row>
    <row r="150" ht="21.75" customHeight="1">
      <c r="O150" s="74"/>
    </row>
    <row r="151" spans="12:15" ht="21.75" customHeight="1">
      <c r="L151" s="7"/>
      <c r="O151" s="74"/>
    </row>
    <row r="152" spans="12:15" ht="21.75" customHeight="1">
      <c r="L152" s="7"/>
      <c r="O152" s="7"/>
    </row>
    <row r="153" spans="5:12" ht="21.75" customHeight="1">
      <c r="E153" s="7"/>
      <c r="L153" s="7"/>
    </row>
    <row r="154" spans="5:12" ht="21.75" customHeight="1">
      <c r="E154" s="56"/>
      <c r="L154" s="7"/>
    </row>
    <row r="155" ht="21.75" customHeight="1">
      <c r="L155" s="7"/>
    </row>
    <row r="156" ht="21.75" customHeight="1">
      <c r="L156" s="7"/>
    </row>
    <row r="157" spans="5:12" ht="21.75" customHeight="1">
      <c r="E157" s="7"/>
      <c r="L157" s="7"/>
    </row>
    <row r="158" ht="21.75" customHeight="1"/>
    <row r="159" spans="5:12" ht="21.75" customHeight="1">
      <c r="E159" s="46"/>
      <c r="L159" s="7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4">
    <mergeCell ref="V130:W130"/>
    <mergeCell ref="E125:F125"/>
    <mergeCell ref="H125:I125"/>
    <mergeCell ref="E19:R19"/>
    <mergeCell ref="B15:R15"/>
    <mergeCell ref="B16:R16"/>
    <mergeCell ref="B17:R17"/>
    <mergeCell ref="B18:R18"/>
    <mergeCell ref="E128:F128"/>
    <mergeCell ref="H128:I128"/>
    <mergeCell ref="E129:F129"/>
    <mergeCell ref="H129:I129"/>
    <mergeCell ref="H130:I130"/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</mergeCells>
  <printOptions/>
  <pageMargins left="0.7" right="0.7" top="0.75" bottom="0.75" header="0.3" footer="0.3"/>
  <pageSetup horizontalDpi="600" verticalDpi="600" orientation="portrait" r:id="rId2"/>
  <ignoredErrors>
    <ignoredError sqref="R105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60A37-E6B4-4F79-9110-4806936C554E}">
  <dimension ref="B15:AB159"/>
  <sheetViews>
    <sheetView workbookViewId="0" topLeftCell="A124">
      <selection activeCell="B132" sqref="B132"/>
    </sheetView>
  </sheetViews>
  <sheetFormatPr defaultColWidth="9.140625" defaultRowHeight="15"/>
  <cols>
    <col min="1" max="1" width="1.28515625" style="87" customWidth="1"/>
    <col min="2" max="2" width="83.140625" style="87" customWidth="1"/>
    <col min="3" max="3" width="30.28125" style="87" bestFit="1" customWidth="1"/>
    <col min="4" max="4" width="24.7109375" style="87" bestFit="1" customWidth="1"/>
    <col min="5" max="5" width="26.421875" style="87" customWidth="1"/>
    <col min="6" max="6" width="19.8515625" style="87" customWidth="1"/>
    <col min="7" max="7" width="21.140625" style="87" customWidth="1"/>
    <col min="8" max="8" width="22.140625" style="87" customWidth="1"/>
    <col min="9" max="9" width="22.421875" style="87" customWidth="1"/>
    <col min="10" max="10" width="22.7109375" style="87" customWidth="1"/>
    <col min="11" max="11" width="23.140625" style="87" customWidth="1"/>
    <col min="12" max="12" width="24.7109375" style="87" customWidth="1"/>
    <col min="13" max="13" width="25.140625" style="87" customWidth="1"/>
    <col min="14" max="14" width="24.57421875" style="87" customWidth="1"/>
    <col min="15" max="15" width="24.7109375" style="87" hidden="1" customWidth="1"/>
    <col min="16" max="16" width="4.7109375" style="87" hidden="1" customWidth="1"/>
    <col min="17" max="17" width="6.57421875" style="87" hidden="1" customWidth="1"/>
    <col min="18" max="18" width="21.57421875" style="87" bestFit="1" customWidth="1"/>
    <col min="19" max="19" width="3.8515625" style="87" customWidth="1"/>
    <col min="20" max="20" width="19.140625" style="87" customWidth="1"/>
    <col min="21" max="21" width="9.140625" style="87" customWidth="1"/>
    <col min="22" max="22" width="22.28125" style="87" customWidth="1"/>
    <col min="23" max="23" width="105.140625" style="87" customWidth="1"/>
    <col min="24" max="258" width="9.140625" style="87" customWidth="1"/>
    <col min="259" max="259" width="1.28515625" style="87" customWidth="1"/>
    <col min="260" max="260" width="83.140625" style="87" customWidth="1"/>
    <col min="261" max="261" width="21.00390625" style="87" customWidth="1"/>
    <col min="262" max="262" width="19.8515625" style="87" customWidth="1"/>
    <col min="263" max="263" width="21.140625" style="87" customWidth="1"/>
    <col min="264" max="264" width="22.140625" style="87" customWidth="1"/>
    <col min="265" max="265" width="22.421875" style="87" customWidth="1"/>
    <col min="266" max="266" width="22.7109375" style="87" customWidth="1"/>
    <col min="267" max="267" width="23.140625" style="87" customWidth="1"/>
    <col min="268" max="268" width="24.7109375" style="87" customWidth="1"/>
    <col min="269" max="269" width="25.140625" style="87" customWidth="1"/>
    <col min="270" max="270" width="24.57421875" style="87" customWidth="1"/>
    <col min="271" max="271" width="24.7109375" style="87" customWidth="1"/>
    <col min="272" max="272" width="0.71875" style="87" customWidth="1"/>
    <col min="273" max="273" width="22.140625" style="87" customWidth="1"/>
    <col min="274" max="274" width="1.1484375" style="87" customWidth="1"/>
    <col min="275" max="275" width="3.8515625" style="87" customWidth="1"/>
    <col min="276" max="276" width="19.140625" style="87" customWidth="1"/>
    <col min="277" max="277" width="9.140625" style="87" customWidth="1"/>
    <col min="278" max="278" width="22.28125" style="87" customWidth="1"/>
    <col min="279" max="279" width="105.140625" style="87" customWidth="1"/>
    <col min="280" max="514" width="9.140625" style="87" customWidth="1"/>
    <col min="515" max="515" width="1.28515625" style="87" customWidth="1"/>
    <col min="516" max="516" width="83.140625" style="87" customWidth="1"/>
    <col min="517" max="517" width="21.00390625" style="87" customWidth="1"/>
    <col min="518" max="518" width="19.8515625" style="87" customWidth="1"/>
    <col min="519" max="519" width="21.140625" style="87" customWidth="1"/>
    <col min="520" max="520" width="22.140625" style="87" customWidth="1"/>
    <col min="521" max="521" width="22.421875" style="87" customWidth="1"/>
    <col min="522" max="522" width="22.7109375" style="87" customWidth="1"/>
    <col min="523" max="523" width="23.140625" style="87" customWidth="1"/>
    <col min="524" max="524" width="24.7109375" style="87" customWidth="1"/>
    <col min="525" max="525" width="25.140625" style="87" customWidth="1"/>
    <col min="526" max="526" width="24.57421875" style="87" customWidth="1"/>
    <col min="527" max="527" width="24.7109375" style="87" customWidth="1"/>
    <col min="528" max="528" width="0.71875" style="87" customWidth="1"/>
    <col min="529" max="529" width="22.140625" style="87" customWidth="1"/>
    <col min="530" max="530" width="1.1484375" style="87" customWidth="1"/>
    <col min="531" max="531" width="3.8515625" style="87" customWidth="1"/>
    <col min="532" max="532" width="19.140625" style="87" customWidth="1"/>
    <col min="533" max="533" width="9.140625" style="87" customWidth="1"/>
    <col min="534" max="534" width="22.28125" style="87" customWidth="1"/>
    <col min="535" max="535" width="105.140625" style="87" customWidth="1"/>
    <col min="536" max="770" width="9.140625" style="87" customWidth="1"/>
    <col min="771" max="771" width="1.28515625" style="87" customWidth="1"/>
    <col min="772" max="772" width="83.140625" style="87" customWidth="1"/>
    <col min="773" max="773" width="21.00390625" style="87" customWidth="1"/>
    <col min="774" max="774" width="19.8515625" style="87" customWidth="1"/>
    <col min="775" max="775" width="21.140625" style="87" customWidth="1"/>
    <col min="776" max="776" width="22.140625" style="87" customWidth="1"/>
    <col min="777" max="777" width="22.421875" style="87" customWidth="1"/>
    <col min="778" max="778" width="22.7109375" style="87" customWidth="1"/>
    <col min="779" max="779" width="23.140625" style="87" customWidth="1"/>
    <col min="780" max="780" width="24.7109375" style="87" customWidth="1"/>
    <col min="781" max="781" width="25.140625" style="87" customWidth="1"/>
    <col min="782" max="782" width="24.57421875" style="87" customWidth="1"/>
    <col min="783" max="783" width="24.7109375" style="87" customWidth="1"/>
    <col min="784" max="784" width="0.71875" style="87" customWidth="1"/>
    <col min="785" max="785" width="22.140625" style="87" customWidth="1"/>
    <col min="786" max="786" width="1.1484375" style="87" customWidth="1"/>
    <col min="787" max="787" width="3.8515625" style="87" customWidth="1"/>
    <col min="788" max="788" width="19.140625" style="87" customWidth="1"/>
    <col min="789" max="789" width="9.140625" style="87" customWidth="1"/>
    <col min="790" max="790" width="22.28125" style="87" customWidth="1"/>
    <col min="791" max="791" width="105.140625" style="87" customWidth="1"/>
    <col min="792" max="1026" width="9.140625" style="87" customWidth="1"/>
    <col min="1027" max="1027" width="1.28515625" style="87" customWidth="1"/>
    <col min="1028" max="1028" width="83.140625" style="87" customWidth="1"/>
    <col min="1029" max="1029" width="21.00390625" style="87" customWidth="1"/>
    <col min="1030" max="1030" width="19.8515625" style="87" customWidth="1"/>
    <col min="1031" max="1031" width="21.140625" style="87" customWidth="1"/>
    <col min="1032" max="1032" width="22.140625" style="87" customWidth="1"/>
    <col min="1033" max="1033" width="22.421875" style="87" customWidth="1"/>
    <col min="1034" max="1034" width="22.7109375" style="87" customWidth="1"/>
    <col min="1035" max="1035" width="23.140625" style="87" customWidth="1"/>
    <col min="1036" max="1036" width="24.7109375" style="87" customWidth="1"/>
    <col min="1037" max="1037" width="25.140625" style="87" customWidth="1"/>
    <col min="1038" max="1038" width="24.57421875" style="87" customWidth="1"/>
    <col min="1039" max="1039" width="24.7109375" style="87" customWidth="1"/>
    <col min="1040" max="1040" width="0.71875" style="87" customWidth="1"/>
    <col min="1041" max="1041" width="22.140625" style="87" customWidth="1"/>
    <col min="1042" max="1042" width="1.1484375" style="87" customWidth="1"/>
    <col min="1043" max="1043" width="3.8515625" style="87" customWidth="1"/>
    <col min="1044" max="1044" width="19.140625" style="87" customWidth="1"/>
    <col min="1045" max="1045" width="9.140625" style="87" customWidth="1"/>
    <col min="1046" max="1046" width="22.28125" style="87" customWidth="1"/>
    <col min="1047" max="1047" width="105.140625" style="87" customWidth="1"/>
    <col min="1048" max="1282" width="9.140625" style="87" customWidth="1"/>
    <col min="1283" max="1283" width="1.28515625" style="87" customWidth="1"/>
    <col min="1284" max="1284" width="83.140625" style="87" customWidth="1"/>
    <col min="1285" max="1285" width="21.00390625" style="87" customWidth="1"/>
    <col min="1286" max="1286" width="19.8515625" style="87" customWidth="1"/>
    <col min="1287" max="1287" width="21.140625" style="87" customWidth="1"/>
    <col min="1288" max="1288" width="22.140625" style="87" customWidth="1"/>
    <col min="1289" max="1289" width="22.421875" style="87" customWidth="1"/>
    <col min="1290" max="1290" width="22.7109375" style="87" customWidth="1"/>
    <col min="1291" max="1291" width="23.140625" style="87" customWidth="1"/>
    <col min="1292" max="1292" width="24.7109375" style="87" customWidth="1"/>
    <col min="1293" max="1293" width="25.140625" style="87" customWidth="1"/>
    <col min="1294" max="1294" width="24.57421875" style="87" customWidth="1"/>
    <col min="1295" max="1295" width="24.7109375" style="87" customWidth="1"/>
    <col min="1296" max="1296" width="0.71875" style="87" customWidth="1"/>
    <col min="1297" max="1297" width="22.140625" style="87" customWidth="1"/>
    <col min="1298" max="1298" width="1.1484375" style="87" customWidth="1"/>
    <col min="1299" max="1299" width="3.8515625" style="87" customWidth="1"/>
    <col min="1300" max="1300" width="19.140625" style="87" customWidth="1"/>
    <col min="1301" max="1301" width="9.140625" style="87" customWidth="1"/>
    <col min="1302" max="1302" width="22.28125" style="87" customWidth="1"/>
    <col min="1303" max="1303" width="105.140625" style="87" customWidth="1"/>
    <col min="1304" max="1538" width="9.140625" style="87" customWidth="1"/>
    <col min="1539" max="1539" width="1.28515625" style="87" customWidth="1"/>
    <col min="1540" max="1540" width="83.140625" style="87" customWidth="1"/>
    <col min="1541" max="1541" width="21.00390625" style="87" customWidth="1"/>
    <col min="1542" max="1542" width="19.8515625" style="87" customWidth="1"/>
    <col min="1543" max="1543" width="21.140625" style="87" customWidth="1"/>
    <col min="1544" max="1544" width="22.140625" style="87" customWidth="1"/>
    <col min="1545" max="1545" width="22.421875" style="87" customWidth="1"/>
    <col min="1546" max="1546" width="22.7109375" style="87" customWidth="1"/>
    <col min="1547" max="1547" width="23.140625" style="87" customWidth="1"/>
    <col min="1548" max="1548" width="24.7109375" style="87" customWidth="1"/>
    <col min="1549" max="1549" width="25.140625" style="87" customWidth="1"/>
    <col min="1550" max="1550" width="24.57421875" style="87" customWidth="1"/>
    <col min="1551" max="1551" width="24.7109375" style="87" customWidth="1"/>
    <col min="1552" max="1552" width="0.71875" style="87" customWidth="1"/>
    <col min="1553" max="1553" width="22.140625" style="87" customWidth="1"/>
    <col min="1554" max="1554" width="1.1484375" style="87" customWidth="1"/>
    <col min="1555" max="1555" width="3.8515625" style="87" customWidth="1"/>
    <col min="1556" max="1556" width="19.140625" style="87" customWidth="1"/>
    <col min="1557" max="1557" width="9.140625" style="87" customWidth="1"/>
    <col min="1558" max="1558" width="22.28125" style="87" customWidth="1"/>
    <col min="1559" max="1559" width="105.140625" style="87" customWidth="1"/>
    <col min="1560" max="1794" width="9.140625" style="87" customWidth="1"/>
    <col min="1795" max="1795" width="1.28515625" style="87" customWidth="1"/>
    <col min="1796" max="1796" width="83.140625" style="87" customWidth="1"/>
    <col min="1797" max="1797" width="21.00390625" style="87" customWidth="1"/>
    <col min="1798" max="1798" width="19.8515625" style="87" customWidth="1"/>
    <col min="1799" max="1799" width="21.140625" style="87" customWidth="1"/>
    <col min="1800" max="1800" width="22.140625" style="87" customWidth="1"/>
    <col min="1801" max="1801" width="22.421875" style="87" customWidth="1"/>
    <col min="1802" max="1802" width="22.7109375" style="87" customWidth="1"/>
    <col min="1803" max="1803" width="23.140625" style="87" customWidth="1"/>
    <col min="1804" max="1804" width="24.7109375" style="87" customWidth="1"/>
    <col min="1805" max="1805" width="25.140625" style="87" customWidth="1"/>
    <col min="1806" max="1806" width="24.57421875" style="87" customWidth="1"/>
    <col min="1807" max="1807" width="24.7109375" style="87" customWidth="1"/>
    <col min="1808" max="1808" width="0.71875" style="87" customWidth="1"/>
    <col min="1809" max="1809" width="22.140625" style="87" customWidth="1"/>
    <col min="1810" max="1810" width="1.1484375" style="87" customWidth="1"/>
    <col min="1811" max="1811" width="3.8515625" style="87" customWidth="1"/>
    <col min="1812" max="1812" width="19.140625" style="87" customWidth="1"/>
    <col min="1813" max="1813" width="9.140625" style="87" customWidth="1"/>
    <col min="1814" max="1814" width="22.28125" style="87" customWidth="1"/>
    <col min="1815" max="1815" width="105.140625" style="87" customWidth="1"/>
    <col min="1816" max="2050" width="9.140625" style="87" customWidth="1"/>
    <col min="2051" max="2051" width="1.28515625" style="87" customWidth="1"/>
    <col min="2052" max="2052" width="83.140625" style="87" customWidth="1"/>
    <col min="2053" max="2053" width="21.00390625" style="87" customWidth="1"/>
    <col min="2054" max="2054" width="19.8515625" style="87" customWidth="1"/>
    <col min="2055" max="2055" width="21.140625" style="87" customWidth="1"/>
    <col min="2056" max="2056" width="22.140625" style="87" customWidth="1"/>
    <col min="2057" max="2057" width="22.421875" style="87" customWidth="1"/>
    <col min="2058" max="2058" width="22.7109375" style="87" customWidth="1"/>
    <col min="2059" max="2059" width="23.140625" style="87" customWidth="1"/>
    <col min="2060" max="2060" width="24.7109375" style="87" customWidth="1"/>
    <col min="2061" max="2061" width="25.140625" style="87" customWidth="1"/>
    <col min="2062" max="2062" width="24.57421875" style="87" customWidth="1"/>
    <col min="2063" max="2063" width="24.7109375" style="87" customWidth="1"/>
    <col min="2064" max="2064" width="0.71875" style="87" customWidth="1"/>
    <col min="2065" max="2065" width="22.140625" style="87" customWidth="1"/>
    <col min="2066" max="2066" width="1.1484375" style="87" customWidth="1"/>
    <col min="2067" max="2067" width="3.8515625" style="87" customWidth="1"/>
    <col min="2068" max="2068" width="19.140625" style="87" customWidth="1"/>
    <col min="2069" max="2069" width="9.140625" style="87" customWidth="1"/>
    <col min="2070" max="2070" width="22.28125" style="87" customWidth="1"/>
    <col min="2071" max="2071" width="105.140625" style="87" customWidth="1"/>
    <col min="2072" max="2306" width="9.140625" style="87" customWidth="1"/>
    <col min="2307" max="2307" width="1.28515625" style="87" customWidth="1"/>
    <col min="2308" max="2308" width="83.140625" style="87" customWidth="1"/>
    <col min="2309" max="2309" width="21.00390625" style="87" customWidth="1"/>
    <col min="2310" max="2310" width="19.8515625" style="87" customWidth="1"/>
    <col min="2311" max="2311" width="21.140625" style="87" customWidth="1"/>
    <col min="2312" max="2312" width="22.140625" style="87" customWidth="1"/>
    <col min="2313" max="2313" width="22.421875" style="87" customWidth="1"/>
    <col min="2314" max="2314" width="22.7109375" style="87" customWidth="1"/>
    <col min="2315" max="2315" width="23.140625" style="87" customWidth="1"/>
    <col min="2316" max="2316" width="24.7109375" style="87" customWidth="1"/>
    <col min="2317" max="2317" width="25.140625" style="87" customWidth="1"/>
    <col min="2318" max="2318" width="24.57421875" style="87" customWidth="1"/>
    <col min="2319" max="2319" width="24.7109375" style="87" customWidth="1"/>
    <col min="2320" max="2320" width="0.71875" style="87" customWidth="1"/>
    <col min="2321" max="2321" width="22.140625" style="87" customWidth="1"/>
    <col min="2322" max="2322" width="1.1484375" style="87" customWidth="1"/>
    <col min="2323" max="2323" width="3.8515625" style="87" customWidth="1"/>
    <col min="2324" max="2324" width="19.140625" style="87" customWidth="1"/>
    <col min="2325" max="2325" width="9.140625" style="87" customWidth="1"/>
    <col min="2326" max="2326" width="22.28125" style="87" customWidth="1"/>
    <col min="2327" max="2327" width="105.140625" style="87" customWidth="1"/>
    <col min="2328" max="2562" width="9.140625" style="87" customWidth="1"/>
    <col min="2563" max="2563" width="1.28515625" style="87" customWidth="1"/>
    <col min="2564" max="2564" width="83.140625" style="87" customWidth="1"/>
    <col min="2565" max="2565" width="21.00390625" style="87" customWidth="1"/>
    <col min="2566" max="2566" width="19.8515625" style="87" customWidth="1"/>
    <col min="2567" max="2567" width="21.140625" style="87" customWidth="1"/>
    <col min="2568" max="2568" width="22.140625" style="87" customWidth="1"/>
    <col min="2569" max="2569" width="22.421875" style="87" customWidth="1"/>
    <col min="2570" max="2570" width="22.7109375" style="87" customWidth="1"/>
    <col min="2571" max="2571" width="23.140625" style="87" customWidth="1"/>
    <col min="2572" max="2572" width="24.7109375" style="87" customWidth="1"/>
    <col min="2573" max="2573" width="25.140625" style="87" customWidth="1"/>
    <col min="2574" max="2574" width="24.57421875" style="87" customWidth="1"/>
    <col min="2575" max="2575" width="24.7109375" style="87" customWidth="1"/>
    <col min="2576" max="2576" width="0.71875" style="87" customWidth="1"/>
    <col min="2577" max="2577" width="22.140625" style="87" customWidth="1"/>
    <col min="2578" max="2578" width="1.1484375" style="87" customWidth="1"/>
    <col min="2579" max="2579" width="3.8515625" style="87" customWidth="1"/>
    <col min="2580" max="2580" width="19.140625" style="87" customWidth="1"/>
    <col min="2581" max="2581" width="9.140625" style="87" customWidth="1"/>
    <col min="2582" max="2582" width="22.28125" style="87" customWidth="1"/>
    <col min="2583" max="2583" width="105.140625" style="87" customWidth="1"/>
    <col min="2584" max="2818" width="9.140625" style="87" customWidth="1"/>
    <col min="2819" max="2819" width="1.28515625" style="87" customWidth="1"/>
    <col min="2820" max="2820" width="83.140625" style="87" customWidth="1"/>
    <col min="2821" max="2821" width="21.00390625" style="87" customWidth="1"/>
    <col min="2822" max="2822" width="19.8515625" style="87" customWidth="1"/>
    <col min="2823" max="2823" width="21.140625" style="87" customWidth="1"/>
    <col min="2824" max="2824" width="22.140625" style="87" customWidth="1"/>
    <col min="2825" max="2825" width="22.421875" style="87" customWidth="1"/>
    <col min="2826" max="2826" width="22.7109375" style="87" customWidth="1"/>
    <col min="2827" max="2827" width="23.140625" style="87" customWidth="1"/>
    <col min="2828" max="2828" width="24.7109375" style="87" customWidth="1"/>
    <col min="2829" max="2829" width="25.140625" style="87" customWidth="1"/>
    <col min="2830" max="2830" width="24.57421875" style="87" customWidth="1"/>
    <col min="2831" max="2831" width="24.7109375" style="87" customWidth="1"/>
    <col min="2832" max="2832" width="0.71875" style="87" customWidth="1"/>
    <col min="2833" max="2833" width="22.140625" style="87" customWidth="1"/>
    <col min="2834" max="2834" width="1.1484375" style="87" customWidth="1"/>
    <col min="2835" max="2835" width="3.8515625" style="87" customWidth="1"/>
    <col min="2836" max="2836" width="19.140625" style="87" customWidth="1"/>
    <col min="2837" max="2837" width="9.140625" style="87" customWidth="1"/>
    <col min="2838" max="2838" width="22.28125" style="87" customWidth="1"/>
    <col min="2839" max="2839" width="105.140625" style="87" customWidth="1"/>
    <col min="2840" max="3074" width="9.140625" style="87" customWidth="1"/>
    <col min="3075" max="3075" width="1.28515625" style="87" customWidth="1"/>
    <col min="3076" max="3076" width="83.140625" style="87" customWidth="1"/>
    <col min="3077" max="3077" width="21.00390625" style="87" customWidth="1"/>
    <col min="3078" max="3078" width="19.8515625" style="87" customWidth="1"/>
    <col min="3079" max="3079" width="21.140625" style="87" customWidth="1"/>
    <col min="3080" max="3080" width="22.140625" style="87" customWidth="1"/>
    <col min="3081" max="3081" width="22.421875" style="87" customWidth="1"/>
    <col min="3082" max="3082" width="22.7109375" style="87" customWidth="1"/>
    <col min="3083" max="3083" width="23.140625" style="87" customWidth="1"/>
    <col min="3084" max="3084" width="24.7109375" style="87" customWidth="1"/>
    <col min="3085" max="3085" width="25.140625" style="87" customWidth="1"/>
    <col min="3086" max="3086" width="24.57421875" style="87" customWidth="1"/>
    <col min="3087" max="3087" width="24.7109375" style="87" customWidth="1"/>
    <col min="3088" max="3088" width="0.71875" style="87" customWidth="1"/>
    <col min="3089" max="3089" width="22.140625" style="87" customWidth="1"/>
    <col min="3090" max="3090" width="1.1484375" style="87" customWidth="1"/>
    <col min="3091" max="3091" width="3.8515625" style="87" customWidth="1"/>
    <col min="3092" max="3092" width="19.140625" style="87" customWidth="1"/>
    <col min="3093" max="3093" width="9.140625" style="87" customWidth="1"/>
    <col min="3094" max="3094" width="22.28125" style="87" customWidth="1"/>
    <col min="3095" max="3095" width="105.140625" style="87" customWidth="1"/>
    <col min="3096" max="3330" width="9.140625" style="87" customWidth="1"/>
    <col min="3331" max="3331" width="1.28515625" style="87" customWidth="1"/>
    <col min="3332" max="3332" width="83.140625" style="87" customWidth="1"/>
    <col min="3333" max="3333" width="21.00390625" style="87" customWidth="1"/>
    <col min="3334" max="3334" width="19.8515625" style="87" customWidth="1"/>
    <col min="3335" max="3335" width="21.140625" style="87" customWidth="1"/>
    <col min="3336" max="3336" width="22.140625" style="87" customWidth="1"/>
    <col min="3337" max="3337" width="22.421875" style="87" customWidth="1"/>
    <col min="3338" max="3338" width="22.7109375" style="87" customWidth="1"/>
    <col min="3339" max="3339" width="23.140625" style="87" customWidth="1"/>
    <col min="3340" max="3340" width="24.7109375" style="87" customWidth="1"/>
    <col min="3341" max="3341" width="25.140625" style="87" customWidth="1"/>
    <col min="3342" max="3342" width="24.57421875" style="87" customWidth="1"/>
    <col min="3343" max="3343" width="24.7109375" style="87" customWidth="1"/>
    <col min="3344" max="3344" width="0.71875" style="87" customWidth="1"/>
    <col min="3345" max="3345" width="22.140625" style="87" customWidth="1"/>
    <col min="3346" max="3346" width="1.1484375" style="87" customWidth="1"/>
    <col min="3347" max="3347" width="3.8515625" style="87" customWidth="1"/>
    <col min="3348" max="3348" width="19.140625" style="87" customWidth="1"/>
    <col min="3349" max="3349" width="9.140625" style="87" customWidth="1"/>
    <col min="3350" max="3350" width="22.28125" style="87" customWidth="1"/>
    <col min="3351" max="3351" width="105.140625" style="87" customWidth="1"/>
    <col min="3352" max="3586" width="9.140625" style="87" customWidth="1"/>
    <col min="3587" max="3587" width="1.28515625" style="87" customWidth="1"/>
    <col min="3588" max="3588" width="83.140625" style="87" customWidth="1"/>
    <col min="3589" max="3589" width="21.00390625" style="87" customWidth="1"/>
    <col min="3590" max="3590" width="19.8515625" style="87" customWidth="1"/>
    <col min="3591" max="3591" width="21.140625" style="87" customWidth="1"/>
    <col min="3592" max="3592" width="22.140625" style="87" customWidth="1"/>
    <col min="3593" max="3593" width="22.421875" style="87" customWidth="1"/>
    <col min="3594" max="3594" width="22.7109375" style="87" customWidth="1"/>
    <col min="3595" max="3595" width="23.140625" style="87" customWidth="1"/>
    <col min="3596" max="3596" width="24.7109375" style="87" customWidth="1"/>
    <col min="3597" max="3597" width="25.140625" style="87" customWidth="1"/>
    <col min="3598" max="3598" width="24.57421875" style="87" customWidth="1"/>
    <col min="3599" max="3599" width="24.7109375" style="87" customWidth="1"/>
    <col min="3600" max="3600" width="0.71875" style="87" customWidth="1"/>
    <col min="3601" max="3601" width="22.140625" style="87" customWidth="1"/>
    <col min="3602" max="3602" width="1.1484375" style="87" customWidth="1"/>
    <col min="3603" max="3603" width="3.8515625" style="87" customWidth="1"/>
    <col min="3604" max="3604" width="19.140625" style="87" customWidth="1"/>
    <col min="3605" max="3605" width="9.140625" style="87" customWidth="1"/>
    <col min="3606" max="3606" width="22.28125" style="87" customWidth="1"/>
    <col min="3607" max="3607" width="105.140625" style="87" customWidth="1"/>
    <col min="3608" max="3842" width="9.140625" style="87" customWidth="1"/>
    <col min="3843" max="3843" width="1.28515625" style="87" customWidth="1"/>
    <col min="3844" max="3844" width="83.140625" style="87" customWidth="1"/>
    <col min="3845" max="3845" width="21.00390625" style="87" customWidth="1"/>
    <col min="3846" max="3846" width="19.8515625" style="87" customWidth="1"/>
    <col min="3847" max="3847" width="21.140625" style="87" customWidth="1"/>
    <col min="3848" max="3848" width="22.140625" style="87" customWidth="1"/>
    <col min="3849" max="3849" width="22.421875" style="87" customWidth="1"/>
    <col min="3850" max="3850" width="22.7109375" style="87" customWidth="1"/>
    <col min="3851" max="3851" width="23.140625" style="87" customWidth="1"/>
    <col min="3852" max="3852" width="24.7109375" style="87" customWidth="1"/>
    <col min="3853" max="3853" width="25.140625" style="87" customWidth="1"/>
    <col min="3854" max="3854" width="24.57421875" style="87" customWidth="1"/>
    <col min="3855" max="3855" width="24.7109375" style="87" customWidth="1"/>
    <col min="3856" max="3856" width="0.71875" style="87" customWidth="1"/>
    <col min="3857" max="3857" width="22.140625" style="87" customWidth="1"/>
    <col min="3858" max="3858" width="1.1484375" style="87" customWidth="1"/>
    <col min="3859" max="3859" width="3.8515625" style="87" customWidth="1"/>
    <col min="3860" max="3860" width="19.140625" style="87" customWidth="1"/>
    <col min="3861" max="3861" width="9.140625" style="87" customWidth="1"/>
    <col min="3862" max="3862" width="22.28125" style="87" customWidth="1"/>
    <col min="3863" max="3863" width="105.140625" style="87" customWidth="1"/>
    <col min="3864" max="4098" width="9.140625" style="87" customWidth="1"/>
    <col min="4099" max="4099" width="1.28515625" style="87" customWidth="1"/>
    <col min="4100" max="4100" width="83.140625" style="87" customWidth="1"/>
    <col min="4101" max="4101" width="21.00390625" style="87" customWidth="1"/>
    <col min="4102" max="4102" width="19.8515625" style="87" customWidth="1"/>
    <col min="4103" max="4103" width="21.140625" style="87" customWidth="1"/>
    <col min="4104" max="4104" width="22.140625" style="87" customWidth="1"/>
    <col min="4105" max="4105" width="22.421875" style="87" customWidth="1"/>
    <col min="4106" max="4106" width="22.7109375" style="87" customWidth="1"/>
    <col min="4107" max="4107" width="23.140625" style="87" customWidth="1"/>
    <col min="4108" max="4108" width="24.7109375" style="87" customWidth="1"/>
    <col min="4109" max="4109" width="25.140625" style="87" customWidth="1"/>
    <col min="4110" max="4110" width="24.57421875" style="87" customWidth="1"/>
    <col min="4111" max="4111" width="24.7109375" style="87" customWidth="1"/>
    <col min="4112" max="4112" width="0.71875" style="87" customWidth="1"/>
    <col min="4113" max="4113" width="22.140625" style="87" customWidth="1"/>
    <col min="4114" max="4114" width="1.1484375" style="87" customWidth="1"/>
    <col min="4115" max="4115" width="3.8515625" style="87" customWidth="1"/>
    <col min="4116" max="4116" width="19.140625" style="87" customWidth="1"/>
    <col min="4117" max="4117" width="9.140625" style="87" customWidth="1"/>
    <col min="4118" max="4118" width="22.28125" style="87" customWidth="1"/>
    <col min="4119" max="4119" width="105.140625" style="87" customWidth="1"/>
    <col min="4120" max="4354" width="9.140625" style="87" customWidth="1"/>
    <col min="4355" max="4355" width="1.28515625" style="87" customWidth="1"/>
    <col min="4356" max="4356" width="83.140625" style="87" customWidth="1"/>
    <col min="4357" max="4357" width="21.00390625" style="87" customWidth="1"/>
    <col min="4358" max="4358" width="19.8515625" style="87" customWidth="1"/>
    <col min="4359" max="4359" width="21.140625" style="87" customWidth="1"/>
    <col min="4360" max="4360" width="22.140625" style="87" customWidth="1"/>
    <col min="4361" max="4361" width="22.421875" style="87" customWidth="1"/>
    <col min="4362" max="4362" width="22.7109375" style="87" customWidth="1"/>
    <col min="4363" max="4363" width="23.140625" style="87" customWidth="1"/>
    <col min="4364" max="4364" width="24.7109375" style="87" customWidth="1"/>
    <col min="4365" max="4365" width="25.140625" style="87" customWidth="1"/>
    <col min="4366" max="4366" width="24.57421875" style="87" customWidth="1"/>
    <col min="4367" max="4367" width="24.7109375" style="87" customWidth="1"/>
    <col min="4368" max="4368" width="0.71875" style="87" customWidth="1"/>
    <col min="4369" max="4369" width="22.140625" style="87" customWidth="1"/>
    <col min="4370" max="4370" width="1.1484375" style="87" customWidth="1"/>
    <col min="4371" max="4371" width="3.8515625" style="87" customWidth="1"/>
    <col min="4372" max="4372" width="19.140625" style="87" customWidth="1"/>
    <col min="4373" max="4373" width="9.140625" style="87" customWidth="1"/>
    <col min="4374" max="4374" width="22.28125" style="87" customWidth="1"/>
    <col min="4375" max="4375" width="105.140625" style="87" customWidth="1"/>
    <col min="4376" max="4610" width="9.140625" style="87" customWidth="1"/>
    <col min="4611" max="4611" width="1.28515625" style="87" customWidth="1"/>
    <col min="4612" max="4612" width="83.140625" style="87" customWidth="1"/>
    <col min="4613" max="4613" width="21.00390625" style="87" customWidth="1"/>
    <col min="4614" max="4614" width="19.8515625" style="87" customWidth="1"/>
    <col min="4615" max="4615" width="21.140625" style="87" customWidth="1"/>
    <col min="4616" max="4616" width="22.140625" style="87" customWidth="1"/>
    <col min="4617" max="4617" width="22.421875" style="87" customWidth="1"/>
    <col min="4618" max="4618" width="22.7109375" style="87" customWidth="1"/>
    <col min="4619" max="4619" width="23.140625" style="87" customWidth="1"/>
    <col min="4620" max="4620" width="24.7109375" style="87" customWidth="1"/>
    <col min="4621" max="4621" width="25.140625" style="87" customWidth="1"/>
    <col min="4622" max="4622" width="24.57421875" style="87" customWidth="1"/>
    <col min="4623" max="4623" width="24.7109375" style="87" customWidth="1"/>
    <col min="4624" max="4624" width="0.71875" style="87" customWidth="1"/>
    <col min="4625" max="4625" width="22.140625" style="87" customWidth="1"/>
    <col min="4626" max="4626" width="1.1484375" style="87" customWidth="1"/>
    <col min="4627" max="4627" width="3.8515625" style="87" customWidth="1"/>
    <col min="4628" max="4628" width="19.140625" style="87" customWidth="1"/>
    <col min="4629" max="4629" width="9.140625" style="87" customWidth="1"/>
    <col min="4630" max="4630" width="22.28125" style="87" customWidth="1"/>
    <col min="4631" max="4631" width="105.140625" style="87" customWidth="1"/>
    <col min="4632" max="4866" width="9.140625" style="87" customWidth="1"/>
    <col min="4867" max="4867" width="1.28515625" style="87" customWidth="1"/>
    <col min="4868" max="4868" width="83.140625" style="87" customWidth="1"/>
    <col min="4869" max="4869" width="21.00390625" style="87" customWidth="1"/>
    <col min="4870" max="4870" width="19.8515625" style="87" customWidth="1"/>
    <col min="4871" max="4871" width="21.140625" style="87" customWidth="1"/>
    <col min="4872" max="4872" width="22.140625" style="87" customWidth="1"/>
    <col min="4873" max="4873" width="22.421875" style="87" customWidth="1"/>
    <col min="4874" max="4874" width="22.7109375" style="87" customWidth="1"/>
    <col min="4875" max="4875" width="23.140625" style="87" customWidth="1"/>
    <col min="4876" max="4876" width="24.7109375" style="87" customWidth="1"/>
    <col min="4877" max="4877" width="25.140625" style="87" customWidth="1"/>
    <col min="4878" max="4878" width="24.57421875" style="87" customWidth="1"/>
    <col min="4879" max="4879" width="24.7109375" style="87" customWidth="1"/>
    <col min="4880" max="4880" width="0.71875" style="87" customWidth="1"/>
    <col min="4881" max="4881" width="22.140625" style="87" customWidth="1"/>
    <col min="4882" max="4882" width="1.1484375" style="87" customWidth="1"/>
    <col min="4883" max="4883" width="3.8515625" style="87" customWidth="1"/>
    <col min="4884" max="4884" width="19.140625" style="87" customWidth="1"/>
    <col min="4885" max="4885" width="9.140625" style="87" customWidth="1"/>
    <col min="4886" max="4886" width="22.28125" style="87" customWidth="1"/>
    <col min="4887" max="4887" width="105.140625" style="87" customWidth="1"/>
    <col min="4888" max="5122" width="9.140625" style="87" customWidth="1"/>
    <col min="5123" max="5123" width="1.28515625" style="87" customWidth="1"/>
    <col min="5124" max="5124" width="83.140625" style="87" customWidth="1"/>
    <col min="5125" max="5125" width="21.00390625" style="87" customWidth="1"/>
    <col min="5126" max="5126" width="19.8515625" style="87" customWidth="1"/>
    <col min="5127" max="5127" width="21.140625" style="87" customWidth="1"/>
    <col min="5128" max="5128" width="22.140625" style="87" customWidth="1"/>
    <col min="5129" max="5129" width="22.421875" style="87" customWidth="1"/>
    <col min="5130" max="5130" width="22.7109375" style="87" customWidth="1"/>
    <col min="5131" max="5131" width="23.140625" style="87" customWidth="1"/>
    <col min="5132" max="5132" width="24.7109375" style="87" customWidth="1"/>
    <col min="5133" max="5133" width="25.140625" style="87" customWidth="1"/>
    <col min="5134" max="5134" width="24.57421875" style="87" customWidth="1"/>
    <col min="5135" max="5135" width="24.7109375" style="87" customWidth="1"/>
    <col min="5136" max="5136" width="0.71875" style="87" customWidth="1"/>
    <col min="5137" max="5137" width="22.140625" style="87" customWidth="1"/>
    <col min="5138" max="5138" width="1.1484375" style="87" customWidth="1"/>
    <col min="5139" max="5139" width="3.8515625" style="87" customWidth="1"/>
    <col min="5140" max="5140" width="19.140625" style="87" customWidth="1"/>
    <col min="5141" max="5141" width="9.140625" style="87" customWidth="1"/>
    <col min="5142" max="5142" width="22.28125" style="87" customWidth="1"/>
    <col min="5143" max="5143" width="105.140625" style="87" customWidth="1"/>
    <col min="5144" max="5378" width="9.140625" style="87" customWidth="1"/>
    <col min="5379" max="5379" width="1.28515625" style="87" customWidth="1"/>
    <col min="5380" max="5380" width="83.140625" style="87" customWidth="1"/>
    <col min="5381" max="5381" width="21.00390625" style="87" customWidth="1"/>
    <col min="5382" max="5382" width="19.8515625" style="87" customWidth="1"/>
    <col min="5383" max="5383" width="21.140625" style="87" customWidth="1"/>
    <col min="5384" max="5384" width="22.140625" style="87" customWidth="1"/>
    <col min="5385" max="5385" width="22.421875" style="87" customWidth="1"/>
    <col min="5386" max="5386" width="22.7109375" style="87" customWidth="1"/>
    <col min="5387" max="5387" width="23.140625" style="87" customWidth="1"/>
    <col min="5388" max="5388" width="24.7109375" style="87" customWidth="1"/>
    <col min="5389" max="5389" width="25.140625" style="87" customWidth="1"/>
    <col min="5390" max="5390" width="24.57421875" style="87" customWidth="1"/>
    <col min="5391" max="5391" width="24.7109375" style="87" customWidth="1"/>
    <col min="5392" max="5392" width="0.71875" style="87" customWidth="1"/>
    <col min="5393" max="5393" width="22.140625" style="87" customWidth="1"/>
    <col min="5394" max="5394" width="1.1484375" style="87" customWidth="1"/>
    <col min="5395" max="5395" width="3.8515625" style="87" customWidth="1"/>
    <col min="5396" max="5396" width="19.140625" style="87" customWidth="1"/>
    <col min="5397" max="5397" width="9.140625" style="87" customWidth="1"/>
    <col min="5398" max="5398" width="22.28125" style="87" customWidth="1"/>
    <col min="5399" max="5399" width="105.140625" style="87" customWidth="1"/>
    <col min="5400" max="5634" width="9.140625" style="87" customWidth="1"/>
    <col min="5635" max="5635" width="1.28515625" style="87" customWidth="1"/>
    <col min="5636" max="5636" width="83.140625" style="87" customWidth="1"/>
    <col min="5637" max="5637" width="21.00390625" style="87" customWidth="1"/>
    <col min="5638" max="5638" width="19.8515625" style="87" customWidth="1"/>
    <col min="5639" max="5639" width="21.140625" style="87" customWidth="1"/>
    <col min="5640" max="5640" width="22.140625" style="87" customWidth="1"/>
    <col min="5641" max="5641" width="22.421875" style="87" customWidth="1"/>
    <col min="5642" max="5642" width="22.7109375" style="87" customWidth="1"/>
    <col min="5643" max="5643" width="23.140625" style="87" customWidth="1"/>
    <col min="5644" max="5644" width="24.7109375" style="87" customWidth="1"/>
    <col min="5645" max="5645" width="25.140625" style="87" customWidth="1"/>
    <col min="5646" max="5646" width="24.57421875" style="87" customWidth="1"/>
    <col min="5647" max="5647" width="24.7109375" style="87" customWidth="1"/>
    <col min="5648" max="5648" width="0.71875" style="87" customWidth="1"/>
    <col min="5649" max="5649" width="22.140625" style="87" customWidth="1"/>
    <col min="5650" max="5650" width="1.1484375" style="87" customWidth="1"/>
    <col min="5651" max="5651" width="3.8515625" style="87" customWidth="1"/>
    <col min="5652" max="5652" width="19.140625" style="87" customWidth="1"/>
    <col min="5653" max="5653" width="9.140625" style="87" customWidth="1"/>
    <col min="5654" max="5654" width="22.28125" style="87" customWidth="1"/>
    <col min="5655" max="5655" width="105.140625" style="87" customWidth="1"/>
    <col min="5656" max="5890" width="9.140625" style="87" customWidth="1"/>
    <col min="5891" max="5891" width="1.28515625" style="87" customWidth="1"/>
    <col min="5892" max="5892" width="83.140625" style="87" customWidth="1"/>
    <col min="5893" max="5893" width="21.00390625" style="87" customWidth="1"/>
    <col min="5894" max="5894" width="19.8515625" style="87" customWidth="1"/>
    <col min="5895" max="5895" width="21.140625" style="87" customWidth="1"/>
    <col min="5896" max="5896" width="22.140625" style="87" customWidth="1"/>
    <col min="5897" max="5897" width="22.421875" style="87" customWidth="1"/>
    <col min="5898" max="5898" width="22.7109375" style="87" customWidth="1"/>
    <col min="5899" max="5899" width="23.140625" style="87" customWidth="1"/>
    <col min="5900" max="5900" width="24.7109375" style="87" customWidth="1"/>
    <col min="5901" max="5901" width="25.140625" style="87" customWidth="1"/>
    <col min="5902" max="5902" width="24.57421875" style="87" customWidth="1"/>
    <col min="5903" max="5903" width="24.7109375" style="87" customWidth="1"/>
    <col min="5904" max="5904" width="0.71875" style="87" customWidth="1"/>
    <col min="5905" max="5905" width="22.140625" style="87" customWidth="1"/>
    <col min="5906" max="5906" width="1.1484375" style="87" customWidth="1"/>
    <col min="5907" max="5907" width="3.8515625" style="87" customWidth="1"/>
    <col min="5908" max="5908" width="19.140625" style="87" customWidth="1"/>
    <col min="5909" max="5909" width="9.140625" style="87" customWidth="1"/>
    <col min="5910" max="5910" width="22.28125" style="87" customWidth="1"/>
    <col min="5911" max="5911" width="105.140625" style="87" customWidth="1"/>
    <col min="5912" max="6146" width="9.140625" style="87" customWidth="1"/>
    <col min="6147" max="6147" width="1.28515625" style="87" customWidth="1"/>
    <col min="6148" max="6148" width="83.140625" style="87" customWidth="1"/>
    <col min="6149" max="6149" width="21.00390625" style="87" customWidth="1"/>
    <col min="6150" max="6150" width="19.8515625" style="87" customWidth="1"/>
    <col min="6151" max="6151" width="21.140625" style="87" customWidth="1"/>
    <col min="6152" max="6152" width="22.140625" style="87" customWidth="1"/>
    <col min="6153" max="6153" width="22.421875" style="87" customWidth="1"/>
    <col min="6154" max="6154" width="22.7109375" style="87" customWidth="1"/>
    <col min="6155" max="6155" width="23.140625" style="87" customWidth="1"/>
    <col min="6156" max="6156" width="24.7109375" style="87" customWidth="1"/>
    <col min="6157" max="6157" width="25.140625" style="87" customWidth="1"/>
    <col min="6158" max="6158" width="24.57421875" style="87" customWidth="1"/>
    <col min="6159" max="6159" width="24.7109375" style="87" customWidth="1"/>
    <col min="6160" max="6160" width="0.71875" style="87" customWidth="1"/>
    <col min="6161" max="6161" width="22.140625" style="87" customWidth="1"/>
    <col min="6162" max="6162" width="1.1484375" style="87" customWidth="1"/>
    <col min="6163" max="6163" width="3.8515625" style="87" customWidth="1"/>
    <col min="6164" max="6164" width="19.140625" style="87" customWidth="1"/>
    <col min="6165" max="6165" width="9.140625" style="87" customWidth="1"/>
    <col min="6166" max="6166" width="22.28125" style="87" customWidth="1"/>
    <col min="6167" max="6167" width="105.140625" style="87" customWidth="1"/>
    <col min="6168" max="6402" width="9.140625" style="87" customWidth="1"/>
    <col min="6403" max="6403" width="1.28515625" style="87" customWidth="1"/>
    <col min="6404" max="6404" width="83.140625" style="87" customWidth="1"/>
    <col min="6405" max="6405" width="21.00390625" style="87" customWidth="1"/>
    <col min="6406" max="6406" width="19.8515625" style="87" customWidth="1"/>
    <col min="6407" max="6407" width="21.140625" style="87" customWidth="1"/>
    <col min="6408" max="6408" width="22.140625" style="87" customWidth="1"/>
    <col min="6409" max="6409" width="22.421875" style="87" customWidth="1"/>
    <col min="6410" max="6410" width="22.7109375" style="87" customWidth="1"/>
    <col min="6411" max="6411" width="23.140625" style="87" customWidth="1"/>
    <col min="6412" max="6412" width="24.7109375" style="87" customWidth="1"/>
    <col min="6413" max="6413" width="25.140625" style="87" customWidth="1"/>
    <col min="6414" max="6414" width="24.57421875" style="87" customWidth="1"/>
    <col min="6415" max="6415" width="24.7109375" style="87" customWidth="1"/>
    <col min="6416" max="6416" width="0.71875" style="87" customWidth="1"/>
    <col min="6417" max="6417" width="22.140625" style="87" customWidth="1"/>
    <col min="6418" max="6418" width="1.1484375" style="87" customWidth="1"/>
    <col min="6419" max="6419" width="3.8515625" style="87" customWidth="1"/>
    <col min="6420" max="6420" width="19.140625" style="87" customWidth="1"/>
    <col min="6421" max="6421" width="9.140625" style="87" customWidth="1"/>
    <col min="6422" max="6422" width="22.28125" style="87" customWidth="1"/>
    <col min="6423" max="6423" width="105.140625" style="87" customWidth="1"/>
    <col min="6424" max="6658" width="9.140625" style="87" customWidth="1"/>
    <col min="6659" max="6659" width="1.28515625" style="87" customWidth="1"/>
    <col min="6660" max="6660" width="83.140625" style="87" customWidth="1"/>
    <col min="6661" max="6661" width="21.00390625" style="87" customWidth="1"/>
    <col min="6662" max="6662" width="19.8515625" style="87" customWidth="1"/>
    <col min="6663" max="6663" width="21.140625" style="87" customWidth="1"/>
    <col min="6664" max="6664" width="22.140625" style="87" customWidth="1"/>
    <col min="6665" max="6665" width="22.421875" style="87" customWidth="1"/>
    <col min="6666" max="6666" width="22.7109375" style="87" customWidth="1"/>
    <col min="6667" max="6667" width="23.140625" style="87" customWidth="1"/>
    <col min="6668" max="6668" width="24.7109375" style="87" customWidth="1"/>
    <col min="6669" max="6669" width="25.140625" style="87" customWidth="1"/>
    <col min="6670" max="6670" width="24.57421875" style="87" customWidth="1"/>
    <col min="6671" max="6671" width="24.7109375" style="87" customWidth="1"/>
    <col min="6672" max="6672" width="0.71875" style="87" customWidth="1"/>
    <col min="6673" max="6673" width="22.140625" style="87" customWidth="1"/>
    <col min="6674" max="6674" width="1.1484375" style="87" customWidth="1"/>
    <col min="6675" max="6675" width="3.8515625" style="87" customWidth="1"/>
    <col min="6676" max="6676" width="19.140625" style="87" customWidth="1"/>
    <col min="6677" max="6677" width="9.140625" style="87" customWidth="1"/>
    <col min="6678" max="6678" width="22.28125" style="87" customWidth="1"/>
    <col min="6679" max="6679" width="105.140625" style="87" customWidth="1"/>
    <col min="6680" max="6914" width="9.140625" style="87" customWidth="1"/>
    <col min="6915" max="6915" width="1.28515625" style="87" customWidth="1"/>
    <col min="6916" max="6916" width="83.140625" style="87" customWidth="1"/>
    <col min="6917" max="6917" width="21.00390625" style="87" customWidth="1"/>
    <col min="6918" max="6918" width="19.8515625" style="87" customWidth="1"/>
    <col min="6919" max="6919" width="21.140625" style="87" customWidth="1"/>
    <col min="6920" max="6920" width="22.140625" style="87" customWidth="1"/>
    <col min="6921" max="6921" width="22.421875" style="87" customWidth="1"/>
    <col min="6922" max="6922" width="22.7109375" style="87" customWidth="1"/>
    <col min="6923" max="6923" width="23.140625" style="87" customWidth="1"/>
    <col min="6924" max="6924" width="24.7109375" style="87" customWidth="1"/>
    <col min="6925" max="6925" width="25.140625" style="87" customWidth="1"/>
    <col min="6926" max="6926" width="24.57421875" style="87" customWidth="1"/>
    <col min="6927" max="6927" width="24.7109375" style="87" customWidth="1"/>
    <col min="6928" max="6928" width="0.71875" style="87" customWidth="1"/>
    <col min="6929" max="6929" width="22.140625" style="87" customWidth="1"/>
    <col min="6930" max="6930" width="1.1484375" style="87" customWidth="1"/>
    <col min="6931" max="6931" width="3.8515625" style="87" customWidth="1"/>
    <col min="6932" max="6932" width="19.140625" style="87" customWidth="1"/>
    <col min="6933" max="6933" width="9.140625" style="87" customWidth="1"/>
    <col min="6934" max="6934" width="22.28125" style="87" customWidth="1"/>
    <col min="6935" max="6935" width="105.140625" style="87" customWidth="1"/>
    <col min="6936" max="7170" width="9.140625" style="87" customWidth="1"/>
    <col min="7171" max="7171" width="1.28515625" style="87" customWidth="1"/>
    <col min="7172" max="7172" width="83.140625" style="87" customWidth="1"/>
    <col min="7173" max="7173" width="21.00390625" style="87" customWidth="1"/>
    <col min="7174" max="7174" width="19.8515625" style="87" customWidth="1"/>
    <col min="7175" max="7175" width="21.140625" style="87" customWidth="1"/>
    <col min="7176" max="7176" width="22.140625" style="87" customWidth="1"/>
    <col min="7177" max="7177" width="22.421875" style="87" customWidth="1"/>
    <col min="7178" max="7178" width="22.7109375" style="87" customWidth="1"/>
    <col min="7179" max="7179" width="23.140625" style="87" customWidth="1"/>
    <col min="7180" max="7180" width="24.7109375" style="87" customWidth="1"/>
    <col min="7181" max="7181" width="25.140625" style="87" customWidth="1"/>
    <col min="7182" max="7182" width="24.57421875" style="87" customWidth="1"/>
    <col min="7183" max="7183" width="24.7109375" style="87" customWidth="1"/>
    <col min="7184" max="7184" width="0.71875" style="87" customWidth="1"/>
    <col min="7185" max="7185" width="22.140625" style="87" customWidth="1"/>
    <col min="7186" max="7186" width="1.1484375" style="87" customWidth="1"/>
    <col min="7187" max="7187" width="3.8515625" style="87" customWidth="1"/>
    <col min="7188" max="7188" width="19.140625" style="87" customWidth="1"/>
    <col min="7189" max="7189" width="9.140625" style="87" customWidth="1"/>
    <col min="7190" max="7190" width="22.28125" style="87" customWidth="1"/>
    <col min="7191" max="7191" width="105.140625" style="87" customWidth="1"/>
    <col min="7192" max="7426" width="9.140625" style="87" customWidth="1"/>
    <col min="7427" max="7427" width="1.28515625" style="87" customWidth="1"/>
    <col min="7428" max="7428" width="83.140625" style="87" customWidth="1"/>
    <col min="7429" max="7429" width="21.00390625" style="87" customWidth="1"/>
    <col min="7430" max="7430" width="19.8515625" style="87" customWidth="1"/>
    <col min="7431" max="7431" width="21.140625" style="87" customWidth="1"/>
    <col min="7432" max="7432" width="22.140625" style="87" customWidth="1"/>
    <col min="7433" max="7433" width="22.421875" style="87" customWidth="1"/>
    <col min="7434" max="7434" width="22.7109375" style="87" customWidth="1"/>
    <col min="7435" max="7435" width="23.140625" style="87" customWidth="1"/>
    <col min="7436" max="7436" width="24.7109375" style="87" customWidth="1"/>
    <col min="7437" max="7437" width="25.140625" style="87" customWidth="1"/>
    <col min="7438" max="7438" width="24.57421875" style="87" customWidth="1"/>
    <col min="7439" max="7439" width="24.7109375" style="87" customWidth="1"/>
    <col min="7440" max="7440" width="0.71875" style="87" customWidth="1"/>
    <col min="7441" max="7441" width="22.140625" style="87" customWidth="1"/>
    <col min="7442" max="7442" width="1.1484375" style="87" customWidth="1"/>
    <col min="7443" max="7443" width="3.8515625" style="87" customWidth="1"/>
    <col min="7444" max="7444" width="19.140625" style="87" customWidth="1"/>
    <col min="7445" max="7445" width="9.140625" style="87" customWidth="1"/>
    <col min="7446" max="7446" width="22.28125" style="87" customWidth="1"/>
    <col min="7447" max="7447" width="105.140625" style="87" customWidth="1"/>
    <col min="7448" max="7682" width="9.140625" style="87" customWidth="1"/>
    <col min="7683" max="7683" width="1.28515625" style="87" customWidth="1"/>
    <col min="7684" max="7684" width="83.140625" style="87" customWidth="1"/>
    <col min="7685" max="7685" width="21.00390625" style="87" customWidth="1"/>
    <col min="7686" max="7686" width="19.8515625" style="87" customWidth="1"/>
    <col min="7687" max="7687" width="21.140625" style="87" customWidth="1"/>
    <col min="7688" max="7688" width="22.140625" style="87" customWidth="1"/>
    <col min="7689" max="7689" width="22.421875" style="87" customWidth="1"/>
    <col min="7690" max="7690" width="22.7109375" style="87" customWidth="1"/>
    <col min="7691" max="7691" width="23.140625" style="87" customWidth="1"/>
    <col min="7692" max="7692" width="24.7109375" style="87" customWidth="1"/>
    <col min="7693" max="7693" width="25.140625" style="87" customWidth="1"/>
    <col min="7694" max="7694" width="24.57421875" style="87" customWidth="1"/>
    <col min="7695" max="7695" width="24.7109375" style="87" customWidth="1"/>
    <col min="7696" max="7696" width="0.71875" style="87" customWidth="1"/>
    <col min="7697" max="7697" width="22.140625" style="87" customWidth="1"/>
    <col min="7698" max="7698" width="1.1484375" style="87" customWidth="1"/>
    <col min="7699" max="7699" width="3.8515625" style="87" customWidth="1"/>
    <col min="7700" max="7700" width="19.140625" style="87" customWidth="1"/>
    <col min="7701" max="7701" width="9.140625" style="87" customWidth="1"/>
    <col min="7702" max="7702" width="22.28125" style="87" customWidth="1"/>
    <col min="7703" max="7703" width="105.140625" style="87" customWidth="1"/>
    <col min="7704" max="7938" width="9.140625" style="87" customWidth="1"/>
    <col min="7939" max="7939" width="1.28515625" style="87" customWidth="1"/>
    <col min="7940" max="7940" width="83.140625" style="87" customWidth="1"/>
    <col min="7941" max="7941" width="21.00390625" style="87" customWidth="1"/>
    <col min="7942" max="7942" width="19.8515625" style="87" customWidth="1"/>
    <col min="7943" max="7943" width="21.140625" style="87" customWidth="1"/>
    <col min="7944" max="7944" width="22.140625" style="87" customWidth="1"/>
    <col min="7945" max="7945" width="22.421875" style="87" customWidth="1"/>
    <col min="7946" max="7946" width="22.7109375" style="87" customWidth="1"/>
    <col min="7947" max="7947" width="23.140625" style="87" customWidth="1"/>
    <col min="7948" max="7948" width="24.7109375" style="87" customWidth="1"/>
    <col min="7949" max="7949" width="25.140625" style="87" customWidth="1"/>
    <col min="7950" max="7950" width="24.57421875" style="87" customWidth="1"/>
    <col min="7951" max="7951" width="24.7109375" style="87" customWidth="1"/>
    <col min="7952" max="7952" width="0.71875" style="87" customWidth="1"/>
    <col min="7953" max="7953" width="22.140625" style="87" customWidth="1"/>
    <col min="7954" max="7954" width="1.1484375" style="87" customWidth="1"/>
    <col min="7955" max="7955" width="3.8515625" style="87" customWidth="1"/>
    <col min="7956" max="7956" width="19.140625" style="87" customWidth="1"/>
    <col min="7957" max="7957" width="9.140625" style="87" customWidth="1"/>
    <col min="7958" max="7958" width="22.28125" style="87" customWidth="1"/>
    <col min="7959" max="7959" width="105.140625" style="87" customWidth="1"/>
    <col min="7960" max="8194" width="9.140625" style="87" customWidth="1"/>
    <col min="8195" max="8195" width="1.28515625" style="87" customWidth="1"/>
    <col min="8196" max="8196" width="83.140625" style="87" customWidth="1"/>
    <col min="8197" max="8197" width="21.00390625" style="87" customWidth="1"/>
    <col min="8198" max="8198" width="19.8515625" style="87" customWidth="1"/>
    <col min="8199" max="8199" width="21.140625" style="87" customWidth="1"/>
    <col min="8200" max="8200" width="22.140625" style="87" customWidth="1"/>
    <col min="8201" max="8201" width="22.421875" style="87" customWidth="1"/>
    <col min="8202" max="8202" width="22.7109375" style="87" customWidth="1"/>
    <col min="8203" max="8203" width="23.140625" style="87" customWidth="1"/>
    <col min="8204" max="8204" width="24.7109375" style="87" customWidth="1"/>
    <col min="8205" max="8205" width="25.140625" style="87" customWidth="1"/>
    <col min="8206" max="8206" width="24.57421875" style="87" customWidth="1"/>
    <col min="8207" max="8207" width="24.7109375" style="87" customWidth="1"/>
    <col min="8208" max="8208" width="0.71875" style="87" customWidth="1"/>
    <col min="8209" max="8209" width="22.140625" style="87" customWidth="1"/>
    <col min="8210" max="8210" width="1.1484375" style="87" customWidth="1"/>
    <col min="8211" max="8211" width="3.8515625" style="87" customWidth="1"/>
    <col min="8212" max="8212" width="19.140625" style="87" customWidth="1"/>
    <col min="8213" max="8213" width="9.140625" style="87" customWidth="1"/>
    <col min="8214" max="8214" width="22.28125" style="87" customWidth="1"/>
    <col min="8215" max="8215" width="105.140625" style="87" customWidth="1"/>
    <col min="8216" max="8450" width="9.140625" style="87" customWidth="1"/>
    <col min="8451" max="8451" width="1.28515625" style="87" customWidth="1"/>
    <col min="8452" max="8452" width="83.140625" style="87" customWidth="1"/>
    <col min="8453" max="8453" width="21.00390625" style="87" customWidth="1"/>
    <col min="8454" max="8454" width="19.8515625" style="87" customWidth="1"/>
    <col min="8455" max="8455" width="21.140625" style="87" customWidth="1"/>
    <col min="8456" max="8456" width="22.140625" style="87" customWidth="1"/>
    <col min="8457" max="8457" width="22.421875" style="87" customWidth="1"/>
    <col min="8458" max="8458" width="22.7109375" style="87" customWidth="1"/>
    <col min="8459" max="8459" width="23.140625" style="87" customWidth="1"/>
    <col min="8460" max="8460" width="24.7109375" style="87" customWidth="1"/>
    <col min="8461" max="8461" width="25.140625" style="87" customWidth="1"/>
    <col min="8462" max="8462" width="24.57421875" style="87" customWidth="1"/>
    <col min="8463" max="8463" width="24.7109375" style="87" customWidth="1"/>
    <col min="8464" max="8464" width="0.71875" style="87" customWidth="1"/>
    <col min="8465" max="8465" width="22.140625" style="87" customWidth="1"/>
    <col min="8466" max="8466" width="1.1484375" style="87" customWidth="1"/>
    <col min="8467" max="8467" width="3.8515625" style="87" customWidth="1"/>
    <col min="8468" max="8468" width="19.140625" style="87" customWidth="1"/>
    <col min="8469" max="8469" width="9.140625" style="87" customWidth="1"/>
    <col min="8470" max="8470" width="22.28125" style="87" customWidth="1"/>
    <col min="8471" max="8471" width="105.140625" style="87" customWidth="1"/>
    <col min="8472" max="8706" width="9.140625" style="87" customWidth="1"/>
    <col min="8707" max="8707" width="1.28515625" style="87" customWidth="1"/>
    <col min="8708" max="8708" width="83.140625" style="87" customWidth="1"/>
    <col min="8709" max="8709" width="21.00390625" style="87" customWidth="1"/>
    <col min="8710" max="8710" width="19.8515625" style="87" customWidth="1"/>
    <col min="8711" max="8711" width="21.140625" style="87" customWidth="1"/>
    <col min="8712" max="8712" width="22.140625" style="87" customWidth="1"/>
    <col min="8713" max="8713" width="22.421875" style="87" customWidth="1"/>
    <col min="8714" max="8714" width="22.7109375" style="87" customWidth="1"/>
    <col min="8715" max="8715" width="23.140625" style="87" customWidth="1"/>
    <col min="8716" max="8716" width="24.7109375" style="87" customWidth="1"/>
    <col min="8717" max="8717" width="25.140625" style="87" customWidth="1"/>
    <col min="8718" max="8718" width="24.57421875" style="87" customWidth="1"/>
    <col min="8719" max="8719" width="24.7109375" style="87" customWidth="1"/>
    <col min="8720" max="8720" width="0.71875" style="87" customWidth="1"/>
    <col min="8721" max="8721" width="22.140625" style="87" customWidth="1"/>
    <col min="8722" max="8722" width="1.1484375" style="87" customWidth="1"/>
    <col min="8723" max="8723" width="3.8515625" style="87" customWidth="1"/>
    <col min="8724" max="8724" width="19.140625" style="87" customWidth="1"/>
    <col min="8725" max="8725" width="9.140625" style="87" customWidth="1"/>
    <col min="8726" max="8726" width="22.28125" style="87" customWidth="1"/>
    <col min="8727" max="8727" width="105.140625" style="87" customWidth="1"/>
    <col min="8728" max="8962" width="9.140625" style="87" customWidth="1"/>
    <col min="8963" max="8963" width="1.28515625" style="87" customWidth="1"/>
    <col min="8964" max="8964" width="83.140625" style="87" customWidth="1"/>
    <col min="8965" max="8965" width="21.00390625" style="87" customWidth="1"/>
    <col min="8966" max="8966" width="19.8515625" style="87" customWidth="1"/>
    <col min="8967" max="8967" width="21.140625" style="87" customWidth="1"/>
    <col min="8968" max="8968" width="22.140625" style="87" customWidth="1"/>
    <col min="8969" max="8969" width="22.421875" style="87" customWidth="1"/>
    <col min="8970" max="8970" width="22.7109375" style="87" customWidth="1"/>
    <col min="8971" max="8971" width="23.140625" style="87" customWidth="1"/>
    <col min="8972" max="8972" width="24.7109375" style="87" customWidth="1"/>
    <col min="8973" max="8973" width="25.140625" style="87" customWidth="1"/>
    <col min="8974" max="8974" width="24.57421875" style="87" customWidth="1"/>
    <col min="8975" max="8975" width="24.7109375" style="87" customWidth="1"/>
    <col min="8976" max="8976" width="0.71875" style="87" customWidth="1"/>
    <col min="8977" max="8977" width="22.140625" style="87" customWidth="1"/>
    <col min="8978" max="8978" width="1.1484375" style="87" customWidth="1"/>
    <col min="8979" max="8979" width="3.8515625" style="87" customWidth="1"/>
    <col min="8980" max="8980" width="19.140625" style="87" customWidth="1"/>
    <col min="8981" max="8981" width="9.140625" style="87" customWidth="1"/>
    <col min="8982" max="8982" width="22.28125" style="87" customWidth="1"/>
    <col min="8983" max="8983" width="105.140625" style="87" customWidth="1"/>
    <col min="8984" max="9218" width="9.140625" style="87" customWidth="1"/>
    <col min="9219" max="9219" width="1.28515625" style="87" customWidth="1"/>
    <col min="9220" max="9220" width="83.140625" style="87" customWidth="1"/>
    <col min="9221" max="9221" width="21.00390625" style="87" customWidth="1"/>
    <col min="9222" max="9222" width="19.8515625" style="87" customWidth="1"/>
    <col min="9223" max="9223" width="21.140625" style="87" customWidth="1"/>
    <col min="9224" max="9224" width="22.140625" style="87" customWidth="1"/>
    <col min="9225" max="9225" width="22.421875" style="87" customWidth="1"/>
    <col min="9226" max="9226" width="22.7109375" style="87" customWidth="1"/>
    <col min="9227" max="9227" width="23.140625" style="87" customWidth="1"/>
    <col min="9228" max="9228" width="24.7109375" style="87" customWidth="1"/>
    <col min="9229" max="9229" width="25.140625" style="87" customWidth="1"/>
    <col min="9230" max="9230" width="24.57421875" style="87" customWidth="1"/>
    <col min="9231" max="9231" width="24.7109375" style="87" customWidth="1"/>
    <col min="9232" max="9232" width="0.71875" style="87" customWidth="1"/>
    <col min="9233" max="9233" width="22.140625" style="87" customWidth="1"/>
    <col min="9234" max="9234" width="1.1484375" style="87" customWidth="1"/>
    <col min="9235" max="9235" width="3.8515625" style="87" customWidth="1"/>
    <col min="9236" max="9236" width="19.140625" style="87" customWidth="1"/>
    <col min="9237" max="9237" width="9.140625" style="87" customWidth="1"/>
    <col min="9238" max="9238" width="22.28125" style="87" customWidth="1"/>
    <col min="9239" max="9239" width="105.140625" style="87" customWidth="1"/>
    <col min="9240" max="9474" width="9.140625" style="87" customWidth="1"/>
    <col min="9475" max="9475" width="1.28515625" style="87" customWidth="1"/>
    <col min="9476" max="9476" width="83.140625" style="87" customWidth="1"/>
    <col min="9477" max="9477" width="21.00390625" style="87" customWidth="1"/>
    <col min="9478" max="9478" width="19.8515625" style="87" customWidth="1"/>
    <col min="9479" max="9479" width="21.140625" style="87" customWidth="1"/>
    <col min="9480" max="9480" width="22.140625" style="87" customWidth="1"/>
    <col min="9481" max="9481" width="22.421875" style="87" customWidth="1"/>
    <col min="9482" max="9482" width="22.7109375" style="87" customWidth="1"/>
    <col min="9483" max="9483" width="23.140625" style="87" customWidth="1"/>
    <col min="9484" max="9484" width="24.7109375" style="87" customWidth="1"/>
    <col min="9485" max="9485" width="25.140625" style="87" customWidth="1"/>
    <col min="9486" max="9486" width="24.57421875" style="87" customWidth="1"/>
    <col min="9487" max="9487" width="24.7109375" style="87" customWidth="1"/>
    <col min="9488" max="9488" width="0.71875" style="87" customWidth="1"/>
    <col min="9489" max="9489" width="22.140625" style="87" customWidth="1"/>
    <col min="9490" max="9490" width="1.1484375" style="87" customWidth="1"/>
    <col min="9491" max="9491" width="3.8515625" style="87" customWidth="1"/>
    <col min="9492" max="9492" width="19.140625" style="87" customWidth="1"/>
    <col min="9493" max="9493" width="9.140625" style="87" customWidth="1"/>
    <col min="9494" max="9494" width="22.28125" style="87" customWidth="1"/>
    <col min="9495" max="9495" width="105.140625" style="87" customWidth="1"/>
    <col min="9496" max="9730" width="9.140625" style="87" customWidth="1"/>
    <col min="9731" max="9731" width="1.28515625" style="87" customWidth="1"/>
    <col min="9732" max="9732" width="83.140625" style="87" customWidth="1"/>
    <col min="9733" max="9733" width="21.00390625" style="87" customWidth="1"/>
    <col min="9734" max="9734" width="19.8515625" style="87" customWidth="1"/>
    <col min="9735" max="9735" width="21.140625" style="87" customWidth="1"/>
    <col min="9736" max="9736" width="22.140625" style="87" customWidth="1"/>
    <col min="9737" max="9737" width="22.421875" style="87" customWidth="1"/>
    <col min="9738" max="9738" width="22.7109375" style="87" customWidth="1"/>
    <col min="9739" max="9739" width="23.140625" style="87" customWidth="1"/>
    <col min="9740" max="9740" width="24.7109375" style="87" customWidth="1"/>
    <col min="9741" max="9741" width="25.140625" style="87" customWidth="1"/>
    <col min="9742" max="9742" width="24.57421875" style="87" customWidth="1"/>
    <col min="9743" max="9743" width="24.7109375" style="87" customWidth="1"/>
    <col min="9744" max="9744" width="0.71875" style="87" customWidth="1"/>
    <col min="9745" max="9745" width="22.140625" style="87" customWidth="1"/>
    <col min="9746" max="9746" width="1.1484375" style="87" customWidth="1"/>
    <col min="9747" max="9747" width="3.8515625" style="87" customWidth="1"/>
    <col min="9748" max="9748" width="19.140625" style="87" customWidth="1"/>
    <col min="9749" max="9749" width="9.140625" style="87" customWidth="1"/>
    <col min="9750" max="9750" width="22.28125" style="87" customWidth="1"/>
    <col min="9751" max="9751" width="105.140625" style="87" customWidth="1"/>
    <col min="9752" max="9986" width="9.140625" style="87" customWidth="1"/>
    <col min="9987" max="9987" width="1.28515625" style="87" customWidth="1"/>
    <col min="9988" max="9988" width="83.140625" style="87" customWidth="1"/>
    <col min="9989" max="9989" width="21.00390625" style="87" customWidth="1"/>
    <col min="9990" max="9990" width="19.8515625" style="87" customWidth="1"/>
    <col min="9991" max="9991" width="21.140625" style="87" customWidth="1"/>
    <col min="9992" max="9992" width="22.140625" style="87" customWidth="1"/>
    <col min="9993" max="9993" width="22.421875" style="87" customWidth="1"/>
    <col min="9994" max="9994" width="22.7109375" style="87" customWidth="1"/>
    <col min="9995" max="9995" width="23.140625" style="87" customWidth="1"/>
    <col min="9996" max="9996" width="24.7109375" style="87" customWidth="1"/>
    <col min="9997" max="9997" width="25.140625" style="87" customWidth="1"/>
    <col min="9998" max="9998" width="24.57421875" style="87" customWidth="1"/>
    <col min="9999" max="9999" width="24.7109375" style="87" customWidth="1"/>
    <col min="10000" max="10000" width="0.71875" style="87" customWidth="1"/>
    <col min="10001" max="10001" width="22.140625" style="87" customWidth="1"/>
    <col min="10002" max="10002" width="1.1484375" style="87" customWidth="1"/>
    <col min="10003" max="10003" width="3.8515625" style="87" customWidth="1"/>
    <col min="10004" max="10004" width="19.140625" style="87" customWidth="1"/>
    <col min="10005" max="10005" width="9.140625" style="87" customWidth="1"/>
    <col min="10006" max="10006" width="22.28125" style="87" customWidth="1"/>
    <col min="10007" max="10007" width="105.140625" style="87" customWidth="1"/>
    <col min="10008" max="10242" width="9.140625" style="87" customWidth="1"/>
    <col min="10243" max="10243" width="1.28515625" style="87" customWidth="1"/>
    <col min="10244" max="10244" width="83.140625" style="87" customWidth="1"/>
    <col min="10245" max="10245" width="21.00390625" style="87" customWidth="1"/>
    <col min="10246" max="10246" width="19.8515625" style="87" customWidth="1"/>
    <col min="10247" max="10247" width="21.140625" style="87" customWidth="1"/>
    <col min="10248" max="10248" width="22.140625" style="87" customWidth="1"/>
    <col min="10249" max="10249" width="22.421875" style="87" customWidth="1"/>
    <col min="10250" max="10250" width="22.7109375" style="87" customWidth="1"/>
    <col min="10251" max="10251" width="23.140625" style="87" customWidth="1"/>
    <col min="10252" max="10252" width="24.7109375" style="87" customWidth="1"/>
    <col min="10253" max="10253" width="25.140625" style="87" customWidth="1"/>
    <col min="10254" max="10254" width="24.57421875" style="87" customWidth="1"/>
    <col min="10255" max="10255" width="24.7109375" style="87" customWidth="1"/>
    <col min="10256" max="10256" width="0.71875" style="87" customWidth="1"/>
    <col min="10257" max="10257" width="22.140625" style="87" customWidth="1"/>
    <col min="10258" max="10258" width="1.1484375" style="87" customWidth="1"/>
    <col min="10259" max="10259" width="3.8515625" style="87" customWidth="1"/>
    <col min="10260" max="10260" width="19.140625" style="87" customWidth="1"/>
    <col min="10261" max="10261" width="9.140625" style="87" customWidth="1"/>
    <col min="10262" max="10262" width="22.28125" style="87" customWidth="1"/>
    <col min="10263" max="10263" width="105.140625" style="87" customWidth="1"/>
    <col min="10264" max="10498" width="9.140625" style="87" customWidth="1"/>
    <col min="10499" max="10499" width="1.28515625" style="87" customWidth="1"/>
    <col min="10500" max="10500" width="83.140625" style="87" customWidth="1"/>
    <col min="10501" max="10501" width="21.00390625" style="87" customWidth="1"/>
    <col min="10502" max="10502" width="19.8515625" style="87" customWidth="1"/>
    <col min="10503" max="10503" width="21.140625" style="87" customWidth="1"/>
    <col min="10504" max="10504" width="22.140625" style="87" customWidth="1"/>
    <col min="10505" max="10505" width="22.421875" style="87" customWidth="1"/>
    <col min="10506" max="10506" width="22.7109375" style="87" customWidth="1"/>
    <col min="10507" max="10507" width="23.140625" style="87" customWidth="1"/>
    <col min="10508" max="10508" width="24.7109375" style="87" customWidth="1"/>
    <col min="10509" max="10509" width="25.140625" style="87" customWidth="1"/>
    <col min="10510" max="10510" width="24.57421875" style="87" customWidth="1"/>
    <col min="10511" max="10511" width="24.7109375" style="87" customWidth="1"/>
    <col min="10512" max="10512" width="0.71875" style="87" customWidth="1"/>
    <col min="10513" max="10513" width="22.140625" style="87" customWidth="1"/>
    <col min="10514" max="10514" width="1.1484375" style="87" customWidth="1"/>
    <col min="10515" max="10515" width="3.8515625" style="87" customWidth="1"/>
    <col min="10516" max="10516" width="19.140625" style="87" customWidth="1"/>
    <col min="10517" max="10517" width="9.140625" style="87" customWidth="1"/>
    <col min="10518" max="10518" width="22.28125" style="87" customWidth="1"/>
    <col min="10519" max="10519" width="105.140625" style="87" customWidth="1"/>
    <col min="10520" max="10754" width="9.140625" style="87" customWidth="1"/>
    <col min="10755" max="10755" width="1.28515625" style="87" customWidth="1"/>
    <col min="10756" max="10756" width="83.140625" style="87" customWidth="1"/>
    <col min="10757" max="10757" width="21.00390625" style="87" customWidth="1"/>
    <col min="10758" max="10758" width="19.8515625" style="87" customWidth="1"/>
    <col min="10759" max="10759" width="21.140625" style="87" customWidth="1"/>
    <col min="10760" max="10760" width="22.140625" style="87" customWidth="1"/>
    <col min="10761" max="10761" width="22.421875" style="87" customWidth="1"/>
    <col min="10762" max="10762" width="22.7109375" style="87" customWidth="1"/>
    <col min="10763" max="10763" width="23.140625" style="87" customWidth="1"/>
    <col min="10764" max="10764" width="24.7109375" style="87" customWidth="1"/>
    <col min="10765" max="10765" width="25.140625" style="87" customWidth="1"/>
    <col min="10766" max="10766" width="24.57421875" style="87" customWidth="1"/>
    <col min="10767" max="10767" width="24.7109375" style="87" customWidth="1"/>
    <col min="10768" max="10768" width="0.71875" style="87" customWidth="1"/>
    <col min="10769" max="10769" width="22.140625" style="87" customWidth="1"/>
    <col min="10770" max="10770" width="1.1484375" style="87" customWidth="1"/>
    <col min="10771" max="10771" width="3.8515625" style="87" customWidth="1"/>
    <col min="10772" max="10772" width="19.140625" style="87" customWidth="1"/>
    <col min="10773" max="10773" width="9.140625" style="87" customWidth="1"/>
    <col min="10774" max="10774" width="22.28125" style="87" customWidth="1"/>
    <col min="10775" max="10775" width="105.140625" style="87" customWidth="1"/>
    <col min="10776" max="11010" width="9.140625" style="87" customWidth="1"/>
    <col min="11011" max="11011" width="1.28515625" style="87" customWidth="1"/>
    <col min="11012" max="11012" width="83.140625" style="87" customWidth="1"/>
    <col min="11013" max="11013" width="21.00390625" style="87" customWidth="1"/>
    <col min="11014" max="11014" width="19.8515625" style="87" customWidth="1"/>
    <col min="11015" max="11015" width="21.140625" style="87" customWidth="1"/>
    <col min="11016" max="11016" width="22.140625" style="87" customWidth="1"/>
    <col min="11017" max="11017" width="22.421875" style="87" customWidth="1"/>
    <col min="11018" max="11018" width="22.7109375" style="87" customWidth="1"/>
    <col min="11019" max="11019" width="23.140625" style="87" customWidth="1"/>
    <col min="11020" max="11020" width="24.7109375" style="87" customWidth="1"/>
    <col min="11021" max="11021" width="25.140625" style="87" customWidth="1"/>
    <col min="11022" max="11022" width="24.57421875" style="87" customWidth="1"/>
    <col min="11023" max="11023" width="24.7109375" style="87" customWidth="1"/>
    <col min="11024" max="11024" width="0.71875" style="87" customWidth="1"/>
    <col min="11025" max="11025" width="22.140625" style="87" customWidth="1"/>
    <col min="11026" max="11026" width="1.1484375" style="87" customWidth="1"/>
    <col min="11027" max="11027" width="3.8515625" style="87" customWidth="1"/>
    <col min="11028" max="11028" width="19.140625" style="87" customWidth="1"/>
    <col min="11029" max="11029" width="9.140625" style="87" customWidth="1"/>
    <col min="11030" max="11030" width="22.28125" style="87" customWidth="1"/>
    <col min="11031" max="11031" width="105.140625" style="87" customWidth="1"/>
    <col min="11032" max="11266" width="9.140625" style="87" customWidth="1"/>
    <col min="11267" max="11267" width="1.28515625" style="87" customWidth="1"/>
    <col min="11268" max="11268" width="83.140625" style="87" customWidth="1"/>
    <col min="11269" max="11269" width="21.00390625" style="87" customWidth="1"/>
    <col min="11270" max="11270" width="19.8515625" style="87" customWidth="1"/>
    <col min="11271" max="11271" width="21.140625" style="87" customWidth="1"/>
    <col min="11272" max="11272" width="22.140625" style="87" customWidth="1"/>
    <col min="11273" max="11273" width="22.421875" style="87" customWidth="1"/>
    <col min="11274" max="11274" width="22.7109375" style="87" customWidth="1"/>
    <col min="11275" max="11275" width="23.140625" style="87" customWidth="1"/>
    <col min="11276" max="11276" width="24.7109375" style="87" customWidth="1"/>
    <col min="11277" max="11277" width="25.140625" style="87" customWidth="1"/>
    <col min="11278" max="11278" width="24.57421875" style="87" customWidth="1"/>
    <col min="11279" max="11279" width="24.7109375" style="87" customWidth="1"/>
    <col min="11280" max="11280" width="0.71875" style="87" customWidth="1"/>
    <col min="11281" max="11281" width="22.140625" style="87" customWidth="1"/>
    <col min="11282" max="11282" width="1.1484375" style="87" customWidth="1"/>
    <col min="11283" max="11283" width="3.8515625" style="87" customWidth="1"/>
    <col min="11284" max="11284" width="19.140625" style="87" customWidth="1"/>
    <col min="11285" max="11285" width="9.140625" style="87" customWidth="1"/>
    <col min="11286" max="11286" width="22.28125" style="87" customWidth="1"/>
    <col min="11287" max="11287" width="105.140625" style="87" customWidth="1"/>
    <col min="11288" max="11522" width="9.140625" style="87" customWidth="1"/>
    <col min="11523" max="11523" width="1.28515625" style="87" customWidth="1"/>
    <col min="11524" max="11524" width="83.140625" style="87" customWidth="1"/>
    <col min="11525" max="11525" width="21.00390625" style="87" customWidth="1"/>
    <col min="11526" max="11526" width="19.8515625" style="87" customWidth="1"/>
    <col min="11527" max="11527" width="21.140625" style="87" customWidth="1"/>
    <col min="11528" max="11528" width="22.140625" style="87" customWidth="1"/>
    <col min="11529" max="11529" width="22.421875" style="87" customWidth="1"/>
    <col min="11530" max="11530" width="22.7109375" style="87" customWidth="1"/>
    <col min="11531" max="11531" width="23.140625" style="87" customWidth="1"/>
    <col min="11532" max="11532" width="24.7109375" style="87" customWidth="1"/>
    <col min="11533" max="11533" width="25.140625" style="87" customWidth="1"/>
    <col min="11534" max="11534" width="24.57421875" style="87" customWidth="1"/>
    <col min="11535" max="11535" width="24.7109375" style="87" customWidth="1"/>
    <col min="11536" max="11536" width="0.71875" style="87" customWidth="1"/>
    <col min="11537" max="11537" width="22.140625" style="87" customWidth="1"/>
    <col min="11538" max="11538" width="1.1484375" style="87" customWidth="1"/>
    <col min="11539" max="11539" width="3.8515625" style="87" customWidth="1"/>
    <col min="11540" max="11540" width="19.140625" style="87" customWidth="1"/>
    <col min="11541" max="11541" width="9.140625" style="87" customWidth="1"/>
    <col min="11542" max="11542" width="22.28125" style="87" customWidth="1"/>
    <col min="11543" max="11543" width="105.140625" style="87" customWidth="1"/>
    <col min="11544" max="11778" width="9.140625" style="87" customWidth="1"/>
    <col min="11779" max="11779" width="1.28515625" style="87" customWidth="1"/>
    <col min="11780" max="11780" width="83.140625" style="87" customWidth="1"/>
    <col min="11781" max="11781" width="21.00390625" style="87" customWidth="1"/>
    <col min="11782" max="11782" width="19.8515625" style="87" customWidth="1"/>
    <col min="11783" max="11783" width="21.140625" style="87" customWidth="1"/>
    <col min="11784" max="11784" width="22.140625" style="87" customWidth="1"/>
    <col min="11785" max="11785" width="22.421875" style="87" customWidth="1"/>
    <col min="11786" max="11786" width="22.7109375" style="87" customWidth="1"/>
    <col min="11787" max="11787" width="23.140625" style="87" customWidth="1"/>
    <col min="11788" max="11788" width="24.7109375" style="87" customWidth="1"/>
    <col min="11789" max="11789" width="25.140625" style="87" customWidth="1"/>
    <col min="11790" max="11790" width="24.57421875" style="87" customWidth="1"/>
    <col min="11791" max="11791" width="24.7109375" style="87" customWidth="1"/>
    <col min="11792" max="11792" width="0.71875" style="87" customWidth="1"/>
    <col min="11793" max="11793" width="22.140625" style="87" customWidth="1"/>
    <col min="11794" max="11794" width="1.1484375" style="87" customWidth="1"/>
    <col min="11795" max="11795" width="3.8515625" style="87" customWidth="1"/>
    <col min="11796" max="11796" width="19.140625" style="87" customWidth="1"/>
    <col min="11797" max="11797" width="9.140625" style="87" customWidth="1"/>
    <col min="11798" max="11798" width="22.28125" style="87" customWidth="1"/>
    <col min="11799" max="11799" width="105.140625" style="87" customWidth="1"/>
    <col min="11800" max="12034" width="9.140625" style="87" customWidth="1"/>
    <col min="12035" max="12035" width="1.28515625" style="87" customWidth="1"/>
    <col min="12036" max="12036" width="83.140625" style="87" customWidth="1"/>
    <col min="12037" max="12037" width="21.00390625" style="87" customWidth="1"/>
    <col min="12038" max="12038" width="19.8515625" style="87" customWidth="1"/>
    <col min="12039" max="12039" width="21.140625" style="87" customWidth="1"/>
    <col min="12040" max="12040" width="22.140625" style="87" customWidth="1"/>
    <col min="12041" max="12041" width="22.421875" style="87" customWidth="1"/>
    <col min="12042" max="12042" width="22.7109375" style="87" customWidth="1"/>
    <col min="12043" max="12043" width="23.140625" style="87" customWidth="1"/>
    <col min="12044" max="12044" width="24.7109375" style="87" customWidth="1"/>
    <col min="12045" max="12045" width="25.140625" style="87" customWidth="1"/>
    <col min="12046" max="12046" width="24.57421875" style="87" customWidth="1"/>
    <col min="12047" max="12047" width="24.7109375" style="87" customWidth="1"/>
    <col min="12048" max="12048" width="0.71875" style="87" customWidth="1"/>
    <col min="12049" max="12049" width="22.140625" style="87" customWidth="1"/>
    <col min="12050" max="12050" width="1.1484375" style="87" customWidth="1"/>
    <col min="12051" max="12051" width="3.8515625" style="87" customWidth="1"/>
    <col min="12052" max="12052" width="19.140625" style="87" customWidth="1"/>
    <col min="12053" max="12053" width="9.140625" style="87" customWidth="1"/>
    <col min="12054" max="12054" width="22.28125" style="87" customWidth="1"/>
    <col min="12055" max="12055" width="105.140625" style="87" customWidth="1"/>
    <col min="12056" max="12290" width="9.140625" style="87" customWidth="1"/>
    <col min="12291" max="12291" width="1.28515625" style="87" customWidth="1"/>
    <col min="12292" max="12292" width="83.140625" style="87" customWidth="1"/>
    <col min="12293" max="12293" width="21.00390625" style="87" customWidth="1"/>
    <col min="12294" max="12294" width="19.8515625" style="87" customWidth="1"/>
    <col min="12295" max="12295" width="21.140625" style="87" customWidth="1"/>
    <col min="12296" max="12296" width="22.140625" style="87" customWidth="1"/>
    <col min="12297" max="12297" width="22.421875" style="87" customWidth="1"/>
    <col min="12298" max="12298" width="22.7109375" style="87" customWidth="1"/>
    <col min="12299" max="12299" width="23.140625" style="87" customWidth="1"/>
    <col min="12300" max="12300" width="24.7109375" style="87" customWidth="1"/>
    <col min="12301" max="12301" width="25.140625" style="87" customWidth="1"/>
    <col min="12302" max="12302" width="24.57421875" style="87" customWidth="1"/>
    <col min="12303" max="12303" width="24.7109375" style="87" customWidth="1"/>
    <col min="12304" max="12304" width="0.71875" style="87" customWidth="1"/>
    <col min="12305" max="12305" width="22.140625" style="87" customWidth="1"/>
    <col min="12306" max="12306" width="1.1484375" style="87" customWidth="1"/>
    <col min="12307" max="12307" width="3.8515625" style="87" customWidth="1"/>
    <col min="12308" max="12308" width="19.140625" style="87" customWidth="1"/>
    <col min="12309" max="12309" width="9.140625" style="87" customWidth="1"/>
    <col min="12310" max="12310" width="22.28125" style="87" customWidth="1"/>
    <col min="12311" max="12311" width="105.140625" style="87" customWidth="1"/>
    <col min="12312" max="12546" width="9.140625" style="87" customWidth="1"/>
    <col min="12547" max="12547" width="1.28515625" style="87" customWidth="1"/>
    <col min="12548" max="12548" width="83.140625" style="87" customWidth="1"/>
    <col min="12549" max="12549" width="21.00390625" style="87" customWidth="1"/>
    <col min="12550" max="12550" width="19.8515625" style="87" customWidth="1"/>
    <col min="12551" max="12551" width="21.140625" style="87" customWidth="1"/>
    <col min="12552" max="12552" width="22.140625" style="87" customWidth="1"/>
    <col min="12553" max="12553" width="22.421875" style="87" customWidth="1"/>
    <col min="12554" max="12554" width="22.7109375" style="87" customWidth="1"/>
    <col min="12555" max="12555" width="23.140625" style="87" customWidth="1"/>
    <col min="12556" max="12556" width="24.7109375" style="87" customWidth="1"/>
    <col min="12557" max="12557" width="25.140625" style="87" customWidth="1"/>
    <col min="12558" max="12558" width="24.57421875" style="87" customWidth="1"/>
    <col min="12559" max="12559" width="24.7109375" style="87" customWidth="1"/>
    <col min="12560" max="12560" width="0.71875" style="87" customWidth="1"/>
    <col min="12561" max="12561" width="22.140625" style="87" customWidth="1"/>
    <col min="12562" max="12562" width="1.1484375" style="87" customWidth="1"/>
    <col min="12563" max="12563" width="3.8515625" style="87" customWidth="1"/>
    <col min="12564" max="12564" width="19.140625" style="87" customWidth="1"/>
    <col min="12565" max="12565" width="9.140625" style="87" customWidth="1"/>
    <col min="12566" max="12566" width="22.28125" style="87" customWidth="1"/>
    <col min="12567" max="12567" width="105.140625" style="87" customWidth="1"/>
    <col min="12568" max="12802" width="9.140625" style="87" customWidth="1"/>
    <col min="12803" max="12803" width="1.28515625" style="87" customWidth="1"/>
    <col min="12804" max="12804" width="83.140625" style="87" customWidth="1"/>
    <col min="12805" max="12805" width="21.00390625" style="87" customWidth="1"/>
    <col min="12806" max="12806" width="19.8515625" style="87" customWidth="1"/>
    <col min="12807" max="12807" width="21.140625" style="87" customWidth="1"/>
    <col min="12808" max="12808" width="22.140625" style="87" customWidth="1"/>
    <col min="12809" max="12809" width="22.421875" style="87" customWidth="1"/>
    <col min="12810" max="12810" width="22.7109375" style="87" customWidth="1"/>
    <col min="12811" max="12811" width="23.140625" style="87" customWidth="1"/>
    <col min="12812" max="12812" width="24.7109375" style="87" customWidth="1"/>
    <col min="12813" max="12813" width="25.140625" style="87" customWidth="1"/>
    <col min="12814" max="12814" width="24.57421875" style="87" customWidth="1"/>
    <col min="12815" max="12815" width="24.7109375" style="87" customWidth="1"/>
    <col min="12816" max="12816" width="0.71875" style="87" customWidth="1"/>
    <col min="12817" max="12817" width="22.140625" style="87" customWidth="1"/>
    <col min="12818" max="12818" width="1.1484375" style="87" customWidth="1"/>
    <col min="12819" max="12819" width="3.8515625" style="87" customWidth="1"/>
    <col min="12820" max="12820" width="19.140625" style="87" customWidth="1"/>
    <col min="12821" max="12821" width="9.140625" style="87" customWidth="1"/>
    <col min="12822" max="12822" width="22.28125" style="87" customWidth="1"/>
    <col min="12823" max="12823" width="105.140625" style="87" customWidth="1"/>
    <col min="12824" max="13058" width="9.140625" style="87" customWidth="1"/>
    <col min="13059" max="13059" width="1.28515625" style="87" customWidth="1"/>
    <col min="13060" max="13060" width="83.140625" style="87" customWidth="1"/>
    <col min="13061" max="13061" width="21.00390625" style="87" customWidth="1"/>
    <col min="13062" max="13062" width="19.8515625" style="87" customWidth="1"/>
    <col min="13063" max="13063" width="21.140625" style="87" customWidth="1"/>
    <col min="13064" max="13064" width="22.140625" style="87" customWidth="1"/>
    <col min="13065" max="13065" width="22.421875" style="87" customWidth="1"/>
    <col min="13066" max="13066" width="22.7109375" style="87" customWidth="1"/>
    <col min="13067" max="13067" width="23.140625" style="87" customWidth="1"/>
    <col min="13068" max="13068" width="24.7109375" style="87" customWidth="1"/>
    <col min="13069" max="13069" width="25.140625" style="87" customWidth="1"/>
    <col min="13070" max="13070" width="24.57421875" style="87" customWidth="1"/>
    <col min="13071" max="13071" width="24.7109375" style="87" customWidth="1"/>
    <col min="13072" max="13072" width="0.71875" style="87" customWidth="1"/>
    <col min="13073" max="13073" width="22.140625" style="87" customWidth="1"/>
    <col min="13074" max="13074" width="1.1484375" style="87" customWidth="1"/>
    <col min="13075" max="13075" width="3.8515625" style="87" customWidth="1"/>
    <col min="13076" max="13076" width="19.140625" style="87" customWidth="1"/>
    <col min="13077" max="13077" width="9.140625" style="87" customWidth="1"/>
    <col min="13078" max="13078" width="22.28125" style="87" customWidth="1"/>
    <col min="13079" max="13079" width="105.140625" style="87" customWidth="1"/>
    <col min="13080" max="13314" width="9.140625" style="87" customWidth="1"/>
    <col min="13315" max="13315" width="1.28515625" style="87" customWidth="1"/>
    <col min="13316" max="13316" width="83.140625" style="87" customWidth="1"/>
    <col min="13317" max="13317" width="21.00390625" style="87" customWidth="1"/>
    <col min="13318" max="13318" width="19.8515625" style="87" customWidth="1"/>
    <col min="13319" max="13319" width="21.140625" style="87" customWidth="1"/>
    <col min="13320" max="13320" width="22.140625" style="87" customWidth="1"/>
    <col min="13321" max="13321" width="22.421875" style="87" customWidth="1"/>
    <col min="13322" max="13322" width="22.7109375" style="87" customWidth="1"/>
    <col min="13323" max="13323" width="23.140625" style="87" customWidth="1"/>
    <col min="13324" max="13324" width="24.7109375" style="87" customWidth="1"/>
    <col min="13325" max="13325" width="25.140625" style="87" customWidth="1"/>
    <col min="13326" max="13326" width="24.57421875" style="87" customWidth="1"/>
    <col min="13327" max="13327" width="24.7109375" style="87" customWidth="1"/>
    <col min="13328" max="13328" width="0.71875" style="87" customWidth="1"/>
    <col min="13329" max="13329" width="22.140625" style="87" customWidth="1"/>
    <col min="13330" max="13330" width="1.1484375" style="87" customWidth="1"/>
    <col min="13331" max="13331" width="3.8515625" style="87" customWidth="1"/>
    <col min="13332" max="13332" width="19.140625" style="87" customWidth="1"/>
    <col min="13333" max="13333" width="9.140625" style="87" customWidth="1"/>
    <col min="13334" max="13334" width="22.28125" style="87" customWidth="1"/>
    <col min="13335" max="13335" width="105.140625" style="87" customWidth="1"/>
    <col min="13336" max="13570" width="9.140625" style="87" customWidth="1"/>
    <col min="13571" max="13571" width="1.28515625" style="87" customWidth="1"/>
    <col min="13572" max="13572" width="83.140625" style="87" customWidth="1"/>
    <col min="13573" max="13573" width="21.00390625" style="87" customWidth="1"/>
    <col min="13574" max="13574" width="19.8515625" style="87" customWidth="1"/>
    <col min="13575" max="13575" width="21.140625" style="87" customWidth="1"/>
    <col min="13576" max="13576" width="22.140625" style="87" customWidth="1"/>
    <col min="13577" max="13577" width="22.421875" style="87" customWidth="1"/>
    <col min="13578" max="13578" width="22.7109375" style="87" customWidth="1"/>
    <col min="13579" max="13579" width="23.140625" style="87" customWidth="1"/>
    <col min="13580" max="13580" width="24.7109375" style="87" customWidth="1"/>
    <col min="13581" max="13581" width="25.140625" style="87" customWidth="1"/>
    <col min="13582" max="13582" width="24.57421875" style="87" customWidth="1"/>
    <col min="13583" max="13583" width="24.7109375" style="87" customWidth="1"/>
    <col min="13584" max="13584" width="0.71875" style="87" customWidth="1"/>
    <col min="13585" max="13585" width="22.140625" style="87" customWidth="1"/>
    <col min="13586" max="13586" width="1.1484375" style="87" customWidth="1"/>
    <col min="13587" max="13587" width="3.8515625" style="87" customWidth="1"/>
    <col min="13588" max="13588" width="19.140625" style="87" customWidth="1"/>
    <col min="13589" max="13589" width="9.140625" style="87" customWidth="1"/>
    <col min="13590" max="13590" width="22.28125" style="87" customWidth="1"/>
    <col min="13591" max="13591" width="105.140625" style="87" customWidth="1"/>
    <col min="13592" max="13826" width="9.140625" style="87" customWidth="1"/>
    <col min="13827" max="13827" width="1.28515625" style="87" customWidth="1"/>
    <col min="13828" max="13828" width="83.140625" style="87" customWidth="1"/>
    <col min="13829" max="13829" width="21.00390625" style="87" customWidth="1"/>
    <col min="13830" max="13830" width="19.8515625" style="87" customWidth="1"/>
    <col min="13831" max="13831" width="21.140625" style="87" customWidth="1"/>
    <col min="13832" max="13832" width="22.140625" style="87" customWidth="1"/>
    <col min="13833" max="13833" width="22.421875" style="87" customWidth="1"/>
    <col min="13834" max="13834" width="22.7109375" style="87" customWidth="1"/>
    <col min="13835" max="13835" width="23.140625" style="87" customWidth="1"/>
    <col min="13836" max="13836" width="24.7109375" style="87" customWidth="1"/>
    <col min="13837" max="13837" width="25.140625" style="87" customWidth="1"/>
    <col min="13838" max="13838" width="24.57421875" style="87" customWidth="1"/>
    <col min="13839" max="13839" width="24.7109375" style="87" customWidth="1"/>
    <col min="13840" max="13840" width="0.71875" style="87" customWidth="1"/>
    <col min="13841" max="13841" width="22.140625" style="87" customWidth="1"/>
    <col min="13842" max="13842" width="1.1484375" style="87" customWidth="1"/>
    <col min="13843" max="13843" width="3.8515625" style="87" customWidth="1"/>
    <col min="13844" max="13844" width="19.140625" style="87" customWidth="1"/>
    <col min="13845" max="13845" width="9.140625" style="87" customWidth="1"/>
    <col min="13846" max="13846" width="22.28125" style="87" customWidth="1"/>
    <col min="13847" max="13847" width="105.140625" style="87" customWidth="1"/>
    <col min="13848" max="14082" width="9.140625" style="87" customWidth="1"/>
    <col min="14083" max="14083" width="1.28515625" style="87" customWidth="1"/>
    <col min="14084" max="14084" width="83.140625" style="87" customWidth="1"/>
    <col min="14085" max="14085" width="21.00390625" style="87" customWidth="1"/>
    <col min="14086" max="14086" width="19.8515625" style="87" customWidth="1"/>
    <col min="14087" max="14087" width="21.140625" style="87" customWidth="1"/>
    <col min="14088" max="14088" width="22.140625" style="87" customWidth="1"/>
    <col min="14089" max="14089" width="22.421875" style="87" customWidth="1"/>
    <col min="14090" max="14090" width="22.7109375" style="87" customWidth="1"/>
    <col min="14091" max="14091" width="23.140625" style="87" customWidth="1"/>
    <col min="14092" max="14092" width="24.7109375" style="87" customWidth="1"/>
    <col min="14093" max="14093" width="25.140625" style="87" customWidth="1"/>
    <col min="14094" max="14094" width="24.57421875" style="87" customWidth="1"/>
    <col min="14095" max="14095" width="24.7109375" style="87" customWidth="1"/>
    <col min="14096" max="14096" width="0.71875" style="87" customWidth="1"/>
    <col min="14097" max="14097" width="22.140625" style="87" customWidth="1"/>
    <col min="14098" max="14098" width="1.1484375" style="87" customWidth="1"/>
    <col min="14099" max="14099" width="3.8515625" style="87" customWidth="1"/>
    <col min="14100" max="14100" width="19.140625" style="87" customWidth="1"/>
    <col min="14101" max="14101" width="9.140625" style="87" customWidth="1"/>
    <col min="14102" max="14102" width="22.28125" style="87" customWidth="1"/>
    <col min="14103" max="14103" width="105.140625" style="87" customWidth="1"/>
    <col min="14104" max="14338" width="9.140625" style="87" customWidth="1"/>
    <col min="14339" max="14339" width="1.28515625" style="87" customWidth="1"/>
    <col min="14340" max="14340" width="83.140625" style="87" customWidth="1"/>
    <col min="14341" max="14341" width="21.00390625" style="87" customWidth="1"/>
    <col min="14342" max="14342" width="19.8515625" style="87" customWidth="1"/>
    <col min="14343" max="14343" width="21.140625" style="87" customWidth="1"/>
    <col min="14344" max="14344" width="22.140625" style="87" customWidth="1"/>
    <col min="14345" max="14345" width="22.421875" style="87" customWidth="1"/>
    <col min="14346" max="14346" width="22.7109375" style="87" customWidth="1"/>
    <col min="14347" max="14347" width="23.140625" style="87" customWidth="1"/>
    <col min="14348" max="14348" width="24.7109375" style="87" customWidth="1"/>
    <col min="14349" max="14349" width="25.140625" style="87" customWidth="1"/>
    <col min="14350" max="14350" width="24.57421875" style="87" customWidth="1"/>
    <col min="14351" max="14351" width="24.7109375" style="87" customWidth="1"/>
    <col min="14352" max="14352" width="0.71875" style="87" customWidth="1"/>
    <col min="14353" max="14353" width="22.140625" style="87" customWidth="1"/>
    <col min="14354" max="14354" width="1.1484375" style="87" customWidth="1"/>
    <col min="14355" max="14355" width="3.8515625" style="87" customWidth="1"/>
    <col min="14356" max="14356" width="19.140625" style="87" customWidth="1"/>
    <col min="14357" max="14357" width="9.140625" style="87" customWidth="1"/>
    <col min="14358" max="14358" width="22.28125" style="87" customWidth="1"/>
    <col min="14359" max="14359" width="105.140625" style="87" customWidth="1"/>
    <col min="14360" max="14594" width="9.140625" style="87" customWidth="1"/>
    <col min="14595" max="14595" width="1.28515625" style="87" customWidth="1"/>
    <col min="14596" max="14596" width="83.140625" style="87" customWidth="1"/>
    <col min="14597" max="14597" width="21.00390625" style="87" customWidth="1"/>
    <col min="14598" max="14598" width="19.8515625" style="87" customWidth="1"/>
    <col min="14599" max="14599" width="21.140625" style="87" customWidth="1"/>
    <col min="14600" max="14600" width="22.140625" style="87" customWidth="1"/>
    <col min="14601" max="14601" width="22.421875" style="87" customWidth="1"/>
    <col min="14602" max="14602" width="22.7109375" style="87" customWidth="1"/>
    <col min="14603" max="14603" width="23.140625" style="87" customWidth="1"/>
    <col min="14604" max="14604" width="24.7109375" style="87" customWidth="1"/>
    <col min="14605" max="14605" width="25.140625" style="87" customWidth="1"/>
    <col min="14606" max="14606" width="24.57421875" style="87" customWidth="1"/>
    <col min="14607" max="14607" width="24.7109375" style="87" customWidth="1"/>
    <col min="14608" max="14608" width="0.71875" style="87" customWidth="1"/>
    <col min="14609" max="14609" width="22.140625" style="87" customWidth="1"/>
    <col min="14610" max="14610" width="1.1484375" style="87" customWidth="1"/>
    <col min="14611" max="14611" width="3.8515625" style="87" customWidth="1"/>
    <col min="14612" max="14612" width="19.140625" style="87" customWidth="1"/>
    <col min="14613" max="14613" width="9.140625" style="87" customWidth="1"/>
    <col min="14614" max="14614" width="22.28125" style="87" customWidth="1"/>
    <col min="14615" max="14615" width="105.140625" style="87" customWidth="1"/>
    <col min="14616" max="14850" width="9.140625" style="87" customWidth="1"/>
    <col min="14851" max="14851" width="1.28515625" style="87" customWidth="1"/>
    <col min="14852" max="14852" width="83.140625" style="87" customWidth="1"/>
    <col min="14853" max="14853" width="21.00390625" style="87" customWidth="1"/>
    <col min="14854" max="14854" width="19.8515625" style="87" customWidth="1"/>
    <col min="14855" max="14855" width="21.140625" style="87" customWidth="1"/>
    <col min="14856" max="14856" width="22.140625" style="87" customWidth="1"/>
    <col min="14857" max="14857" width="22.421875" style="87" customWidth="1"/>
    <col min="14858" max="14858" width="22.7109375" style="87" customWidth="1"/>
    <col min="14859" max="14859" width="23.140625" style="87" customWidth="1"/>
    <col min="14860" max="14860" width="24.7109375" style="87" customWidth="1"/>
    <col min="14861" max="14861" width="25.140625" style="87" customWidth="1"/>
    <col min="14862" max="14862" width="24.57421875" style="87" customWidth="1"/>
    <col min="14863" max="14863" width="24.7109375" style="87" customWidth="1"/>
    <col min="14864" max="14864" width="0.71875" style="87" customWidth="1"/>
    <col min="14865" max="14865" width="22.140625" style="87" customWidth="1"/>
    <col min="14866" max="14866" width="1.1484375" style="87" customWidth="1"/>
    <col min="14867" max="14867" width="3.8515625" style="87" customWidth="1"/>
    <col min="14868" max="14868" width="19.140625" style="87" customWidth="1"/>
    <col min="14869" max="14869" width="9.140625" style="87" customWidth="1"/>
    <col min="14870" max="14870" width="22.28125" style="87" customWidth="1"/>
    <col min="14871" max="14871" width="105.140625" style="87" customWidth="1"/>
    <col min="14872" max="15106" width="9.140625" style="87" customWidth="1"/>
    <col min="15107" max="15107" width="1.28515625" style="87" customWidth="1"/>
    <col min="15108" max="15108" width="83.140625" style="87" customWidth="1"/>
    <col min="15109" max="15109" width="21.00390625" style="87" customWidth="1"/>
    <col min="15110" max="15110" width="19.8515625" style="87" customWidth="1"/>
    <col min="15111" max="15111" width="21.140625" style="87" customWidth="1"/>
    <col min="15112" max="15112" width="22.140625" style="87" customWidth="1"/>
    <col min="15113" max="15113" width="22.421875" style="87" customWidth="1"/>
    <col min="15114" max="15114" width="22.7109375" style="87" customWidth="1"/>
    <col min="15115" max="15115" width="23.140625" style="87" customWidth="1"/>
    <col min="15116" max="15116" width="24.7109375" style="87" customWidth="1"/>
    <col min="15117" max="15117" width="25.140625" style="87" customWidth="1"/>
    <col min="15118" max="15118" width="24.57421875" style="87" customWidth="1"/>
    <col min="15119" max="15119" width="24.7109375" style="87" customWidth="1"/>
    <col min="15120" max="15120" width="0.71875" style="87" customWidth="1"/>
    <col min="15121" max="15121" width="22.140625" style="87" customWidth="1"/>
    <col min="15122" max="15122" width="1.1484375" style="87" customWidth="1"/>
    <col min="15123" max="15123" width="3.8515625" style="87" customWidth="1"/>
    <col min="15124" max="15124" width="19.140625" style="87" customWidth="1"/>
    <col min="15125" max="15125" width="9.140625" style="87" customWidth="1"/>
    <col min="15126" max="15126" width="22.28125" style="87" customWidth="1"/>
    <col min="15127" max="15127" width="105.140625" style="87" customWidth="1"/>
    <col min="15128" max="15362" width="9.140625" style="87" customWidth="1"/>
    <col min="15363" max="15363" width="1.28515625" style="87" customWidth="1"/>
    <col min="15364" max="15364" width="83.140625" style="87" customWidth="1"/>
    <col min="15365" max="15365" width="21.00390625" style="87" customWidth="1"/>
    <col min="15366" max="15366" width="19.8515625" style="87" customWidth="1"/>
    <col min="15367" max="15367" width="21.140625" style="87" customWidth="1"/>
    <col min="15368" max="15368" width="22.140625" style="87" customWidth="1"/>
    <col min="15369" max="15369" width="22.421875" style="87" customWidth="1"/>
    <col min="15370" max="15370" width="22.7109375" style="87" customWidth="1"/>
    <col min="15371" max="15371" width="23.140625" style="87" customWidth="1"/>
    <col min="15372" max="15372" width="24.7109375" style="87" customWidth="1"/>
    <col min="15373" max="15373" width="25.140625" style="87" customWidth="1"/>
    <col min="15374" max="15374" width="24.57421875" style="87" customWidth="1"/>
    <col min="15375" max="15375" width="24.7109375" style="87" customWidth="1"/>
    <col min="15376" max="15376" width="0.71875" style="87" customWidth="1"/>
    <col min="15377" max="15377" width="22.140625" style="87" customWidth="1"/>
    <col min="15378" max="15378" width="1.1484375" style="87" customWidth="1"/>
    <col min="15379" max="15379" width="3.8515625" style="87" customWidth="1"/>
    <col min="15380" max="15380" width="19.140625" style="87" customWidth="1"/>
    <col min="15381" max="15381" width="9.140625" style="87" customWidth="1"/>
    <col min="15382" max="15382" width="22.28125" style="87" customWidth="1"/>
    <col min="15383" max="15383" width="105.140625" style="87" customWidth="1"/>
    <col min="15384" max="15618" width="9.140625" style="87" customWidth="1"/>
    <col min="15619" max="15619" width="1.28515625" style="87" customWidth="1"/>
    <col min="15620" max="15620" width="83.140625" style="87" customWidth="1"/>
    <col min="15621" max="15621" width="21.00390625" style="87" customWidth="1"/>
    <col min="15622" max="15622" width="19.8515625" style="87" customWidth="1"/>
    <col min="15623" max="15623" width="21.140625" style="87" customWidth="1"/>
    <col min="15624" max="15624" width="22.140625" style="87" customWidth="1"/>
    <col min="15625" max="15625" width="22.421875" style="87" customWidth="1"/>
    <col min="15626" max="15626" width="22.7109375" style="87" customWidth="1"/>
    <col min="15627" max="15627" width="23.140625" style="87" customWidth="1"/>
    <col min="15628" max="15628" width="24.7109375" style="87" customWidth="1"/>
    <col min="15629" max="15629" width="25.140625" style="87" customWidth="1"/>
    <col min="15630" max="15630" width="24.57421875" style="87" customWidth="1"/>
    <col min="15631" max="15631" width="24.7109375" style="87" customWidth="1"/>
    <col min="15632" max="15632" width="0.71875" style="87" customWidth="1"/>
    <col min="15633" max="15633" width="22.140625" style="87" customWidth="1"/>
    <col min="15634" max="15634" width="1.1484375" style="87" customWidth="1"/>
    <col min="15635" max="15635" width="3.8515625" style="87" customWidth="1"/>
    <col min="15636" max="15636" width="19.140625" style="87" customWidth="1"/>
    <col min="15637" max="15637" width="9.140625" style="87" customWidth="1"/>
    <col min="15638" max="15638" width="22.28125" style="87" customWidth="1"/>
    <col min="15639" max="15639" width="105.140625" style="87" customWidth="1"/>
    <col min="15640" max="15874" width="9.140625" style="87" customWidth="1"/>
    <col min="15875" max="15875" width="1.28515625" style="87" customWidth="1"/>
    <col min="15876" max="15876" width="83.140625" style="87" customWidth="1"/>
    <col min="15877" max="15877" width="21.00390625" style="87" customWidth="1"/>
    <col min="15878" max="15878" width="19.8515625" style="87" customWidth="1"/>
    <col min="15879" max="15879" width="21.140625" style="87" customWidth="1"/>
    <col min="15880" max="15880" width="22.140625" style="87" customWidth="1"/>
    <col min="15881" max="15881" width="22.421875" style="87" customWidth="1"/>
    <col min="15882" max="15882" width="22.7109375" style="87" customWidth="1"/>
    <col min="15883" max="15883" width="23.140625" style="87" customWidth="1"/>
    <col min="15884" max="15884" width="24.7109375" style="87" customWidth="1"/>
    <col min="15885" max="15885" width="25.140625" style="87" customWidth="1"/>
    <col min="15886" max="15886" width="24.57421875" style="87" customWidth="1"/>
    <col min="15887" max="15887" width="24.7109375" style="87" customWidth="1"/>
    <col min="15888" max="15888" width="0.71875" style="87" customWidth="1"/>
    <col min="15889" max="15889" width="22.140625" style="87" customWidth="1"/>
    <col min="15890" max="15890" width="1.1484375" style="87" customWidth="1"/>
    <col min="15891" max="15891" width="3.8515625" style="87" customWidth="1"/>
    <col min="15892" max="15892" width="19.140625" style="87" customWidth="1"/>
    <col min="15893" max="15893" width="9.140625" style="87" customWidth="1"/>
    <col min="15894" max="15894" width="22.28125" style="87" customWidth="1"/>
    <col min="15895" max="15895" width="105.140625" style="87" customWidth="1"/>
    <col min="15896" max="16130" width="9.140625" style="87" customWidth="1"/>
    <col min="16131" max="16131" width="1.28515625" style="87" customWidth="1"/>
    <col min="16132" max="16132" width="83.140625" style="87" customWidth="1"/>
    <col min="16133" max="16133" width="21.00390625" style="87" customWidth="1"/>
    <col min="16134" max="16134" width="19.8515625" style="87" customWidth="1"/>
    <col min="16135" max="16135" width="21.140625" style="87" customWidth="1"/>
    <col min="16136" max="16136" width="22.140625" style="87" customWidth="1"/>
    <col min="16137" max="16137" width="22.421875" style="87" customWidth="1"/>
    <col min="16138" max="16138" width="22.7109375" style="87" customWidth="1"/>
    <col min="16139" max="16139" width="23.140625" style="87" customWidth="1"/>
    <col min="16140" max="16140" width="24.7109375" style="87" customWidth="1"/>
    <col min="16141" max="16141" width="25.140625" style="87" customWidth="1"/>
    <col min="16142" max="16142" width="24.57421875" style="87" customWidth="1"/>
    <col min="16143" max="16143" width="24.7109375" style="87" customWidth="1"/>
    <col min="16144" max="16144" width="0.71875" style="87" customWidth="1"/>
    <col min="16145" max="16145" width="22.140625" style="87" customWidth="1"/>
    <col min="16146" max="16146" width="1.1484375" style="87" customWidth="1"/>
    <col min="16147" max="16147" width="3.8515625" style="87" customWidth="1"/>
    <col min="16148" max="16148" width="19.140625" style="87" customWidth="1"/>
    <col min="16149" max="16149" width="9.140625" style="87" customWidth="1"/>
    <col min="16150" max="16150" width="22.28125" style="87" customWidth="1"/>
    <col min="16151" max="16151" width="105.140625" style="87" customWidth="1"/>
    <col min="16152" max="16384" width="9.140625" style="87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ht="4.5" customHeight="1"/>
    <row r="13" ht="4.5" customHeight="1"/>
    <row r="14" ht="9.75" customHeight="1"/>
    <row r="15" spans="2:18" ht="19.5" customHeight="1">
      <c r="B15" s="136" t="s">
        <v>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</row>
    <row r="16" spans="2:18" ht="15" customHeight="1">
      <c r="B16" s="137" t="s">
        <v>1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2:18" ht="15" customHeight="1">
      <c r="B17" s="137" t="s">
        <v>2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2:18" ht="15" customHeight="1" thickBot="1">
      <c r="B18" s="138" t="s">
        <v>3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spans="2:18" ht="15" customHeight="1" thickBot="1">
      <c r="B19" s="80"/>
      <c r="C19" s="80"/>
      <c r="D19" s="80"/>
      <c r="E19" s="133" t="s">
        <v>107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5"/>
    </row>
    <row r="20" spans="2:18" ht="21" customHeight="1" thickBot="1">
      <c r="B20" s="93" t="s">
        <v>108</v>
      </c>
      <c r="C20" s="94" t="s">
        <v>105</v>
      </c>
      <c r="D20" s="95" t="s">
        <v>106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2" t="s">
        <v>16</v>
      </c>
      <c r="R20" s="2" t="s">
        <v>16</v>
      </c>
    </row>
    <row r="21" spans="2:18" ht="22.5" customHeight="1">
      <c r="B21" s="3" t="s">
        <v>17</v>
      </c>
      <c r="C21" s="75"/>
      <c r="D21" s="75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14"/>
    </row>
    <row r="22" spans="2:20" ht="32.25" customHeight="1">
      <c r="B22" s="3" t="s">
        <v>18</v>
      </c>
      <c r="C22" s="96">
        <f aca="true" t="shared" si="0" ref="C22:D22">C23+C24+C25+C26+C27</f>
        <v>2408421202</v>
      </c>
      <c r="D22" s="96">
        <f t="shared" si="0"/>
        <v>2288833240</v>
      </c>
      <c r="E22" s="105">
        <f>E23+E24+E25+E26+E27</f>
        <v>107855701.17</v>
      </c>
      <c r="F22" s="105">
        <f>F23+F24+F25+F26+F27</f>
        <v>164063432.02</v>
      </c>
      <c r="G22" s="105">
        <f>G23+G24+G25+G26+G27</f>
        <v>148205715.92000002</v>
      </c>
      <c r="H22" s="105">
        <f aca="true" t="shared" si="1" ref="H22:O22">H23+H24+H25+H26+H27</f>
        <v>180027478.20999998</v>
      </c>
      <c r="I22" s="105">
        <f t="shared" si="1"/>
        <v>142232008.23999998</v>
      </c>
      <c r="J22" s="105">
        <f t="shared" si="1"/>
        <v>148074916.12</v>
      </c>
      <c r="K22" s="105">
        <f t="shared" si="1"/>
        <v>146569006.45999998</v>
      </c>
      <c r="L22" s="105">
        <f t="shared" si="1"/>
        <v>172692777.63</v>
      </c>
      <c r="M22" s="105">
        <f t="shared" si="1"/>
        <v>256618541.08999997</v>
      </c>
      <c r="N22" s="105">
        <f>N23+N24+N25+N26+N27</f>
        <v>176400760.46</v>
      </c>
      <c r="O22" s="105">
        <f t="shared" si="1"/>
        <v>205121510.70000002</v>
      </c>
      <c r="P22" s="105">
        <f>P23+P24+P25+P26+P27</f>
        <v>0</v>
      </c>
      <c r="Q22" s="105">
        <f>Q23+Q24+Q25+Q26+Q27</f>
        <v>1847861848.02</v>
      </c>
      <c r="R22" s="6">
        <f>SUM(E22:N22)</f>
        <v>1642740337.32</v>
      </c>
      <c r="T22" s="90"/>
    </row>
    <row r="23" spans="2:18" ht="29.25" customHeight="1">
      <c r="B23" s="8" t="s">
        <v>19</v>
      </c>
      <c r="C23" s="104">
        <v>1941905360</v>
      </c>
      <c r="D23" s="9">
        <v>1855066060.16</v>
      </c>
      <c r="E23" s="106">
        <v>90903134.98</v>
      </c>
      <c r="F23" s="106">
        <v>138825510.88</v>
      </c>
      <c r="G23" s="106">
        <v>120964329.3</v>
      </c>
      <c r="H23" s="106">
        <v>157023426.01</v>
      </c>
      <c r="I23" s="106">
        <v>122380486.24</v>
      </c>
      <c r="J23" s="106">
        <v>128222153.26</v>
      </c>
      <c r="K23" s="106">
        <v>125203622.3</v>
      </c>
      <c r="L23" s="106">
        <v>146249950.49</v>
      </c>
      <c r="M23" s="106">
        <v>193689185.06</v>
      </c>
      <c r="N23" s="106">
        <v>131981387.51</v>
      </c>
      <c r="O23" s="106">
        <v>168997494.02</v>
      </c>
      <c r="P23" s="106">
        <v>0</v>
      </c>
      <c r="Q23" s="106">
        <f>E23+F23+G23+H23+I23+J23+K23+L23+M23+N23+O23+P23</f>
        <v>1524440680.05</v>
      </c>
      <c r="R23" s="10">
        <f>SUM(E23:Q23)</f>
        <v>3048881360.1</v>
      </c>
    </row>
    <row r="24" spans="2:18" ht="29.25" customHeight="1">
      <c r="B24" s="8" t="s">
        <v>20</v>
      </c>
      <c r="C24" s="9">
        <v>290436761</v>
      </c>
      <c r="D24" s="9">
        <v>231668909.84</v>
      </c>
      <c r="E24" s="106">
        <v>6551443.66</v>
      </c>
      <c r="F24" s="106">
        <v>10322543.59</v>
      </c>
      <c r="G24" s="106">
        <v>13569377.22</v>
      </c>
      <c r="H24" s="106">
        <v>9087943.66</v>
      </c>
      <c r="I24" s="106">
        <v>7568160.33</v>
      </c>
      <c r="J24" s="106">
        <v>7693793.67</v>
      </c>
      <c r="K24" s="106">
        <v>7500793.66</v>
      </c>
      <c r="L24" s="106">
        <v>8818293.66</v>
      </c>
      <c r="M24" s="106">
        <v>45992229.89</v>
      </c>
      <c r="N24" s="106">
        <v>27594111.78</v>
      </c>
      <c r="O24" s="106">
        <v>14581320.33</v>
      </c>
      <c r="P24" s="106">
        <v>0</v>
      </c>
      <c r="Q24" s="106">
        <f aca="true" t="shared" si="2" ref="Q24:Q66">E24+F24+G24+H24+I24+J24+K24+L24+M24+N24+O24+P24</f>
        <v>159280011.45000002</v>
      </c>
      <c r="R24" s="10">
        <f aca="true" t="shared" si="3" ref="R24:R27">SUM(E24:Q24)</f>
        <v>318560022.90000004</v>
      </c>
    </row>
    <row r="25" spans="2:18" ht="20.25" customHeight="1">
      <c r="B25" s="8" t="s">
        <v>21</v>
      </c>
      <c r="C25" s="9">
        <v>2500000</v>
      </c>
      <c r="D25" s="9">
        <v>500000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8738.1</v>
      </c>
      <c r="O25" s="106">
        <v>0</v>
      </c>
      <c r="P25" s="106">
        <v>0</v>
      </c>
      <c r="Q25" s="106">
        <f t="shared" si="2"/>
        <v>8738.1</v>
      </c>
      <c r="R25" s="10">
        <f t="shared" si="3"/>
        <v>17476.2</v>
      </c>
    </row>
    <row r="26" spans="2:18" ht="29.25" customHeight="1">
      <c r="B26" s="8" t="s">
        <v>22</v>
      </c>
      <c r="C26" s="9">
        <v>400000</v>
      </c>
      <c r="D26" s="9">
        <v>400000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15000</v>
      </c>
      <c r="P26" s="106">
        <v>0</v>
      </c>
      <c r="Q26" s="106">
        <f t="shared" si="2"/>
        <v>15000</v>
      </c>
      <c r="R26" s="10">
        <f t="shared" si="3"/>
        <v>30000</v>
      </c>
    </row>
    <row r="27" spans="2:18" ht="29.25" customHeight="1">
      <c r="B27" s="8" t="s">
        <v>23</v>
      </c>
      <c r="C27" s="9">
        <v>173179081</v>
      </c>
      <c r="D27" s="9">
        <v>201198270</v>
      </c>
      <c r="E27" s="106">
        <v>10401122.53</v>
      </c>
      <c r="F27" s="106">
        <v>14915377.55</v>
      </c>
      <c r="G27" s="106">
        <v>13672009.4</v>
      </c>
      <c r="H27" s="106">
        <v>13916108.54</v>
      </c>
      <c r="I27" s="106">
        <v>12283361.67</v>
      </c>
      <c r="J27" s="106">
        <v>12158969.19</v>
      </c>
      <c r="K27" s="106">
        <v>13864590.5</v>
      </c>
      <c r="L27" s="106">
        <v>17624533.48</v>
      </c>
      <c r="M27" s="106">
        <v>16937126.14</v>
      </c>
      <c r="N27" s="106">
        <v>16816523.07</v>
      </c>
      <c r="O27" s="106">
        <v>21527696.35</v>
      </c>
      <c r="P27" s="106">
        <v>0</v>
      </c>
      <c r="Q27" s="106">
        <f t="shared" si="2"/>
        <v>164117418.42</v>
      </c>
      <c r="R27" s="10">
        <f t="shared" si="3"/>
        <v>328234836.84</v>
      </c>
    </row>
    <row r="28" spans="2:20" ht="35.25" customHeight="1">
      <c r="B28" s="11" t="s">
        <v>24</v>
      </c>
      <c r="C28" s="5">
        <f aca="true" t="shared" si="4" ref="C28:D28">C29+C30+C31+C32+C33+C34+C35+C36+C37</f>
        <v>1672603665</v>
      </c>
      <c r="D28" s="5">
        <f t="shared" si="4"/>
        <v>2145379157.69</v>
      </c>
      <c r="E28" s="105">
        <f>E29+E30+E31+E32+E33+E34+E35+E36+E37</f>
        <v>33331127.07</v>
      </c>
      <c r="F28" s="105">
        <f>F29+F30+F31+F32+F33+F34+F35+F36+F37</f>
        <v>40784496.18</v>
      </c>
      <c r="G28" s="105">
        <f>G29+G30+G31+G32+G33+G34+G35+G36+G37</f>
        <v>38578883.33</v>
      </c>
      <c r="H28" s="105">
        <f aca="true" t="shared" si="5" ref="H28:O28">H29+H30+H31+H32+H33+H34+H35+H36+H37</f>
        <v>44535234.81</v>
      </c>
      <c r="I28" s="105">
        <f t="shared" si="5"/>
        <v>32071171.490000002</v>
      </c>
      <c r="J28" s="105">
        <f t="shared" si="5"/>
        <v>38220540.92</v>
      </c>
      <c r="K28" s="105">
        <f t="shared" si="5"/>
        <v>44043447.19</v>
      </c>
      <c r="L28" s="105">
        <f t="shared" si="5"/>
        <v>62307533.01</v>
      </c>
      <c r="M28" s="105">
        <f t="shared" si="5"/>
        <v>54804740.4</v>
      </c>
      <c r="N28" s="105">
        <f t="shared" si="5"/>
        <v>49572284.18</v>
      </c>
      <c r="O28" s="105">
        <f t="shared" si="5"/>
        <v>59960407.949999996</v>
      </c>
      <c r="P28" s="105">
        <f>P29+P30+P31+P32+P33+P34+P35+P36+P37</f>
        <v>0</v>
      </c>
      <c r="Q28" s="105">
        <f>E28+F28+G28+H28+I28+J28+K28+L28+M28+N28+O28+P28</f>
        <v>498209866.53</v>
      </c>
      <c r="R28" s="6">
        <f>SUM(E28:N28)</f>
        <v>438249458.58</v>
      </c>
      <c r="T28" s="90"/>
    </row>
    <row r="29" spans="2:18" ht="32.25" customHeight="1">
      <c r="B29" s="8" t="s">
        <v>25</v>
      </c>
      <c r="C29" s="9">
        <v>97444000</v>
      </c>
      <c r="D29" s="9">
        <v>96444000</v>
      </c>
      <c r="E29" s="106">
        <v>2454783.61</v>
      </c>
      <c r="F29" s="106">
        <v>7858647.13</v>
      </c>
      <c r="G29" s="106">
        <v>4716258.65</v>
      </c>
      <c r="H29" s="106">
        <v>5324204.15</v>
      </c>
      <c r="I29" s="106">
        <v>4971034.97</v>
      </c>
      <c r="J29" s="106">
        <v>4871700.59</v>
      </c>
      <c r="K29" s="106">
        <v>5404478.06</v>
      </c>
      <c r="L29" s="106">
        <v>5046009.63</v>
      </c>
      <c r="M29" s="106">
        <v>6091303.42</v>
      </c>
      <c r="N29" s="106">
        <v>4931620.09</v>
      </c>
      <c r="O29" s="106">
        <v>4604543.86</v>
      </c>
      <c r="P29" s="106">
        <v>0</v>
      </c>
      <c r="Q29" s="106">
        <f t="shared" si="2"/>
        <v>56274584.16</v>
      </c>
      <c r="R29" s="10">
        <f>SUM(E29:N29)</f>
        <v>51670040.3</v>
      </c>
    </row>
    <row r="30" spans="2:18" ht="32.25" customHeight="1">
      <c r="B30" s="8" t="s">
        <v>26</v>
      </c>
      <c r="C30" s="9">
        <v>148755249</v>
      </c>
      <c r="D30" s="9">
        <v>121816995.65</v>
      </c>
      <c r="E30" s="106">
        <v>107262</v>
      </c>
      <c r="F30" s="106">
        <v>3734176.29</v>
      </c>
      <c r="G30" s="106">
        <v>5424020.11</v>
      </c>
      <c r="H30" s="106">
        <v>5237767.58</v>
      </c>
      <c r="I30" s="106">
        <v>1295968.04</v>
      </c>
      <c r="J30" s="106">
        <v>3277702.96</v>
      </c>
      <c r="K30" s="106">
        <v>8443532.29</v>
      </c>
      <c r="L30" s="106">
        <v>12269050</v>
      </c>
      <c r="M30" s="106">
        <v>21580791.29</v>
      </c>
      <c r="N30" s="106">
        <v>14647496.39</v>
      </c>
      <c r="O30" s="106">
        <v>17881670.59</v>
      </c>
      <c r="P30" s="106">
        <v>0</v>
      </c>
      <c r="Q30" s="106">
        <f t="shared" si="2"/>
        <v>93899437.53999999</v>
      </c>
      <c r="R30" s="10">
        <f aca="true" t="shared" si="6" ref="R30:R37">SUM(E30:N30)</f>
        <v>76017766.94999999</v>
      </c>
    </row>
    <row r="31" spans="2:18" ht="23.25" customHeight="1">
      <c r="B31" s="8" t="s">
        <v>27</v>
      </c>
      <c r="C31" s="9">
        <v>46401155</v>
      </c>
      <c r="D31" s="9">
        <v>38641300</v>
      </c>
      <c r="E31" s="106">
        <v>0</v>
      </c>
      <c r="F31" s="106">
        <v>587520</v>
      </c>
      <c r="G31" s="106">
        <v>293760</v>
      </c>
      <c r="H31" s="106">
        <v>293760</v>
      </c>
      <c r="I31" s="106">
        <v>293760</v>
      </c>
      <c r="J31" s="106">
        <v>293760</v>
      </c>
      <c r="K31" s="106">
        <v>291720</v>
      </c>
      <c r="L31" s="106">
        <v>291720</v>
      </c>
      <c r="M31" s="106">
        <v>291720</v>
      </c>
      <c r="N31" s="106">
        <v>291720</v>
      </c>
      <c r="O31" s="106">
        <v>291720</v>
      </c>
      <c r="P31" s="106">
        <v>0</v>
      </c>
      <c r="Q31" s="106">
        <f t="shared" si="2"/>
        <v>3221160</v>
      </c>
      <c r="R31" s="10">
        <f t="shared" si="6"/>
        <v>2929440</v>
      </c>
    </row>
    <row r="32" spans="2:18" ht="32.25" customHeight="1">
      <c r="B32" s="8" t="s">
        <v>28</v>
      </c>
      <c r="C32" s="9">
        <v>31425760</v>
      </c>
      <c r="D32" s="9">
        <v>25983913</v>
      </c>
      <c r="E32" s="106">
        <v>0</v>
      </c>
      <c r="F32" s="106">
        <v>0</v>
      </c>
      <c r="G32" s="106">
        <v>0</v>
      </c>
      <c r="H32" s="106">
        <v>0</v>
      </c>
      <c r="I32" s="106">
        <v>287488</v>
      </c>
      <c r="J32" s="106">
        <v>745005.23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f t="shared" si="2"/>
        <v>1032493.23</v>
      </c>
      <c r="R32" s="10">
        <f t="shared" si="6"/>
        <v>1032493.23</v>
      </c>
    </row>
    <row r="33" spans="2:18" ht="32.25" customHeight="1">
      <c r="B33" s="8" t="s">
        <v>29</v>
      </c>
      <c r="C33" s="9">
        <v>318656546</v>
      </c>
      <c r="D33" s="9">
        <v>315974846</v>
      </c>
      <c r="E33" s="106">
        <v>24088902.25</v>
      </c>
      <c r="F33" s="106">
        <v>20547996.2</v>
      </c>
      <c r="G33" s="106">
        <v>18180683.74</v>
      </c>
      <c r="H33" s="106">
        <v>18714113.98</v>
      </c>
      <c r="I33" s="106">
        <v>18437973.94</v>
      </c>
      <c r="J33" s="106">
        <v>19165301.86</v>
      </c>
      <c r="K33" s="106">
        <v>19362660.59</v>
      </c>
      <c r="L33" s="106">
        <v>23006811.05</v>
      </c>
      <c r="M33" s="106">
        <v>19579060.18</v>
      </c>
      <c r="N33" s="106">
        <v>18771865.29</v>
      </c>
      <c r="O33" s="106">
        <v>18336521.09</v>
      </c>
      <c r="P33" s="106">
        <v>0</v>
      </c>
      <c r="Q33" s="106">
        <f t="shared" si="2"/>
        <v>218191890.17000002</v>
      </c>
      <c r="R33" s="10">
        <f t="shared" si="6"/>
        <v>199855369.08</v>
      </c>
    </row>
    <row r="34" spans="2:18" ht="32.25" customHeight="1">
      <c r="B34" s="8" t="s">
        <v>30</v>
      </c>
      <c r="C34" s="9">
        <v>29720000</v>
      </c>
      <c r="D34" s="9">
        <v>898550000</v>
      </c>
      <c r="E34" s="106">
        <v>411479.23</v>
      </c>
      <c r="F34" s="106">
        <v>3668070.17</v>
      </c>
      <c r="G34" s="106">
        <v>1877166.72</v>
      </c>
      <c r="H34" s="106">
        <v>196560.11</v>
      </c>
      <c r="I34" s="106">
        <v>2035325.87</v>
      </c>
      <c r="J34" s="106">
        <v>3953278.01</v>
      </c>
      <c r="K34" s="106">
        <v>2031367.59</v>
      </c>
      <c r="L34" s="106">
        <v>13125378.73</v>
      </c>
      <c r="M34" s="106">
        <v>1891090.28</v>
      </c>
      <c r="N34" s="106">
        <v>3577052</v>
      </c>
      <c r="O34" s="106">
        <v>2633511.09</v>
      </c>
      <c r="P34" s="106">
        <v>0</v>
      </c>
      <c r="Q34" s="106">
        <f t="shared" si="2"/>
        <v>35400279.8</v>
      </c>
      <c r="R34" s="10">
        <f t="shared" si="6"/>
        <v>32766768.71</v>
      </c>
    </row>
    <row r="35" spans="2:18" ht="52.5" customHeight="1">
      <c r="B35" s="8" t="s">
        <v>31</v>
      </c>
      <c r="C35" s="9">
        <v>24750991</v>
      </c>
      <c r="D35" s="9">
        <v>38326540.69</v>
      </c>
      <c r="E35" s="106">
        <v>659999.98</v>
      </c>
      <c r="F35" s="106">
        <v>0</v>
      </c>
      <c r="G35" s="106">
        <v>889362.56</v>
      </c>
      <c r="H35" s="106">
        <v>628391.89</v>
      </c>
      <c r="I35" s="106">
        <v>657688.34</v>
      </c>
      <c r="J35" s="106">
        <v>1010638.93</v>
      </c>
      <c r="K35" s="106">
        <v>53284.67</v>
      </c>
      <c r="L35" s="106">
        <v>2912608.6</v>
      </c>
      <c r="M35" s="106">
        <v>2289745.13</v>
      </c>
      <c r="N35" s="106">
        <v>2078167.45</v>
      </c>
      <c r="O35" s="106">
        <v>803475.18</v>
      </c>
      <c r="P35" s="106">
        <v>0</v>
      </c>
      <c r="Q35" s="106">
        <f t="shared" si="2"/>
        <v>11983362.73</v>
      </c>
      <c r="R35" s="10">
        <f t="shared" si="6"/>
        <v>11179887.55</v>
      </c>
    </row>
    <row r="36" spans="2:18" ht="47.25" customHeight="1">
      <c r="B36" s="8" t="s">
        <v>32</v>
      </c>
      <c r="C36" s="9">
        <v>898513807</v>
      </c>
      <c r="D36" s="9">
        <v>579804985.35</v>
      </c>
      <c r="E36" s="106">
        <v>5608700</v>
      </c>
      <c r="F36" s="106">
        <v>4388086.39</v>
      </c>
      <c r="G36" s="106">
        <v>5706760.55</v>
      </c>
      <c r="H36" s="106">
        <v>12408492.1</v>
      </c>
      <c r="I36" s="106">
        <v>4083683.33</v>
      </c>
      <c r="J36" s="106">
        <v>2989583.34</v>
      </c>
      <c r="K36" s="106">
        <v>7639964.94</v>
      </c>
      <c r="L36" s="106">
        <v>1549342</v>
      </c>
      <c r="M36" s="106">
        <v>2155987.98</v>
      </c>
      <c r="N36" s="106">
        <v>4719211.81</v>
      </c>
      <c r="O36" s="106">
        <v>14982160.14</v>
      </c>
      <c r="P36" s="106">
        <v>0</v>
      </c>
      <c r="Q36" s="106">
        <f t="shared" si="2"/>
        <v>66231972.57999999</v>
      </c>
      <c r="R36" s="10">
        <f t="shared" si="6"/>
        <v>51249812.43999999</v>
      </c>
    </row>
    <row r="37" spans="2:18" ht="30" customHeight="1">
      <c r="B37" s="8" t="s">
        <v>33</v>
      </c>
      <c r="C37" s="9">
        <v>76936157</v>
      </c>
      <c r="D37" s="9">
        <v>29836577</v>
      </c>
      <c r="E37" s="106">
        <v>0</v>
      </c>
      <c r="F37" s="106">
        <v>0</v>
      </c>
      <c r="G37" s="106">
        <v>1490871</v>
      </c>
      <c r="H37" s="106">
        <v>1731945</v>
      </c>
      <c r="I37" s="106">
        <v>8249</v>
      </c>
      <c r="J37" s="106">
        <v>1913570</v>
      </c>
      <c r="K37" s="106">
        <v>816439.05</v>
      </c>
      <c r="L37" s="106">
        <v>4106613</v>
      </c>
      <c r="M37" s="106">
        <v>925042.12</v>
      </c>
      <c r="N37" s="106">
        <v>555151.15</v>
      </c>
      <c r="O37" s="106">
        <v>426806</v>
      </c>
      <c r="P37" s="106">
        <v>0</v>
      </c>
      <c r="Q37" s="106">
        <f t="shared" si="2"/>
        <v>11974686.32</v>
      </c>
      <c r="R37" s="10">
        <f t="shared" si="6"/>
        <v>11547880.32</v>
      </c>
    </row>
    <row r="38" spans="2:20" ht="32.25" customHeight="1">
      <c r="B38" s="11" t="s">
        <v>34</v>
      </c>
      <c r="C38" s="5">
        <f aca="true" t="shared" si="7" ref="C38:D38">C39+C40+C41+C42+C43+C44+C45+C46+C47</f>
        <v>285308972</v>
      </c>
      <c r="D38" s="5">
        <f t="shared" si="7"/>
        <v>170715429.31</v>
      </c>
      <c r="E38" s="105">
        <f>E39+E40+E41+E42+E43+E44+E45+E46+E47</f>
        <v>3251670.56</v>
      </c>
      <c r="F38" s="105">
        <f>F39+F40+F41+F42+F43+F44+F45+F46+F47</f>
        <v>7762125.54</v>
      </c>
      <c r="G38" s="105">
        <f>G39+G40+G41+G42+G43+G44+G45+G46+G47</f>
        <v>4697364.29</v>
      </c>
      <c r="H38" s="105">
        <f aca="true" t="shared" si="8" ref="H38:N38">H39+H40+H41+H42+H43+H44+H45+H46+H47</f>
        <v>7741244.48</v>
      </c>
      <c r="I38" s="105">
        <f t="shared" si="8"/>
        <v>4856653.6</v>
      </c>
      <c r="J38" s="105">
        <f t="shared" si="8"/>
        <v>12521355.229999999</v>
      </c>
      <c r="K38" s="105">
        <f t="shared" si="8"/>
        <v>10702303.18</v>
      </c>
      <c r="L38" s="105">
        <f t="shared" si="8"/>
        <v>9239002.469999999</v>
      </c>
      <c r="M38" s="105">
        <f t="shared" si="8"/>
        <v>9904957.16</v>
      </c>
      <c r="N38" s="105">
        <f t="shared" si="8"/>
        <v>6307734.86</v>
      </c>
      <c r="O38" s="105">
        <f>O39+O40+O41+O42+O43+O44+O45+O46+O47</f>
        <v>6549739.84</v>
      </c>
      <c r="P38" s="105">
        <f>P39+P40+P41+P42+P43+P44+P45+P46+P47</f>
        <v>0</v>
      </c>
      <c r="Q38" s="105">
        <f>Q39+Q40+Q41+Q42+Q43+Q44+Q45+Q46+Q47</f>
        <v>83534151.21</v>
      </c>
      <c r="R38" s="6">
        <f>SUM(E38:N38)</f>
        <v>76984411.36999999</v>
      </c>
      <c r="T38" s="90"/>
    </row>
    <row r="39" spans="2:20" ht="26.25" customHeight="1">
      <c r="B39" s="8" t="s">
        <v>35</v>
      </c>
      <c r="C39" s="9">
        <v>57523099</v>
      </c>
      <c r="D39" s="9">
        <v>42323099</v>
      </c>
      <c r="E39" s="106">
        <v>2718576</v>
      </c>
      <c r="F39" s="106">
        <v>2466088</v>
      </c>
      <c r="G39" s="106">
        <v>3028673.2</v>
      </c>
      <c r="H39" s="106">
        <v>3541064.4</v>
      </c>
      <c r="I39" s="106">
        <v>2779346</v>
      </c>
      <c r="J39" s="106">
        <v>3328198.94</v>
      </c>
      <c r="K39" s="106">
        <v>2792854.77</v>
      </c>
      <c r="L39" s="106">
        <v>2632644</v>
      </c>
      <c r="M39" s="106">
        <v>2910979.61</v>
      </c>
      <c r="N39" s="106">
        <v>3642582.29</v>
      </c>
      <c r="O39" s="106">
        <v>2827440</v>
      </c>
      <c r="P39" s="106">
        <v>0</v>
      </c>
      <c r="Q39" s="106">
        <f t="shared" si="2"/>
        <v>32668447.209999997</v>
      </c>
      <c r="R39" s="10">
        <f>SUM(E39:N39)</f>
        <v>29841007.209999997</v>
      </c>
      <c r="T39" s="89"/>
    </row>
    <row r="40" spans="2:18" ht="26.25" customHeight="1">
      <c r="B40" s="8" t="s">
        <v>36</v>
      </c>
      <c r="C40" s="9">
        <v>25327700</v>
      </c>
      <c r="D40" s="9">
        <v>9077150.31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127735</v>
      </c>
      <c r="L40" s="106">
        <v>118000</v>
      </c>
      <c r="M40" s="106">
        <v>1616803.5</v>
      </c>
      <c r="N40" s="106">
        <v>0</v>
      </c>
      <c r="O40" s="106">
        <v>0</v>
      </c>
      <c r="P40" s="106">
        <v>0</v>
      </c>
      <c r="Q40" s="106">
        <f t="shared" si="2"/>
        <v>1862538.5</v>
      </c>
      <c r="R40" s="10">
        <f aca="true" t="shared" si="9" ref="R40:R47">SUM(E40:N40)</f>
        <v>1862538.5</v>
      </c>
    </row>
    <row r="41" spans="2:18" ht="26.25" customHeight="1">
      <c r="B41" s="8" t="s">
        <v>37</v>
      </c>
      <c r="C41" s="9">
        <v>27022599</v>
      </c>
      <c r="D41" s="9">
        <v>17189175</v>
      </c>
      <c r="E41" s="106">
        <v>119882.1</v>
      </c>
      <c r="F41" s="106">
        <v>0</v>
      </c>
      <c r="G41" s="106">
        <v>174605.74</v>
      </c>
      <c r="H41" s="106">
        <v>290464</v>
      </c>
      <c r="I41" s="106">
        <v>1036263.99</v>
      </c>
      <c r="J41" s="106">
        <v>381140</v>
      </c>
      <c r="K41" s="106">
        <v>48879.14</v>
      </c>
      <c r="L41" s="106">
        <v>1361536.39</v>
      </c>
      <c r="M41" s="106">
        <v>175938</v>
      </c>
      <c r="N41" s="106">
        <v>30250</v>
      </c>
      <c r="O41" s="106">
        <v>42800</v>
      </c>
      <c r="P41" s="106">
        <v>0</v>
      </c>
      <c r="Q41" s="106">
        <f t="shared" si="2"/>
        <v>3661759.36</v>
      </c>
      <c r="R41" s="10">
        <f t="shared" si="9"/>
        <v>3618959.36</v>
      </c>
    </row>
    <row r="42" spans="2:18" ht="30.75" customHeight="1">
      <c r="B42" s="8" t="s">
        <v>38</v>
      </c>
      <c r="C42" s="9">
        <v>1074578</v>
      </c>
      <c r="D42" s="9">
        <v>1074578</v>
      </c>
      <c r="E42" s="106">
        <v>0</v>
      </c>
      <c r="F42" s="106">
        <v>0</v>
      </c>
      <c r="G42" s="106">
        <v>0</v>
      </c>
      <c r="H42" s="106">
        <v>0</v>
      </c>
      <c r="I42" s="106">
        <v>85130.63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f t="shared" si="2"/>
        <v>85130.63</v>
      </c>
      <c r="R42" s="10">
        <f t="shared" si="9"/>
        <v>85130.63</v>
      </c>
    </row>
    <row r="43" spans="2:18" ht="30.75" customHeight="1">
      <c r="B43" s="8" t="s">
        <v>39</v>
      </c>
      <c r="C43" s="9">
        <v>5453582</v>
      </c>
      <c r="D43" s="9">
        <v>3703582</v>
      </c>
      <c r="E43" s="106">
        <v>0</v>
      </c>
      <c r="F43" s="106">
        <v>0</v>
      </c>
      <c r="G43" s="106">
        <v>646011.94</v>
      </c>
      <c r="H43" s="106">
        <v>154891.01</v>
      </c>
      <c r="I43" s="106">
        <v>0</v>
      </c>
      <c r="J43" s="106">
        <v>232785.81</v>
      </c>
      <c r="K43" s="106">
        <v>-132051.48</v>
      </c>
      <c r="L43" s="106">
        <v>449544.6</v>
      </c>
      <c r="M43" s="106">
        <v>302965.15</v>
      </c>
      <c r="N43" s="106">
        <v>38093.85</v>
      </c>
      <c r="O43" s="106">
        <v>0</v>
      </c>
      <c r="P43" s="106">
        <v>0</v>
      </c>
      <c r="Q43" s="106">
        <f t="shared" si="2"/>
        <v>1692240.88</v>
      </c>
      <c r="R43" s="10">
        <f t="shared" si="9"/>
        <v>1692240.88</v>
      </c>
    </row>
    <row r="44" spans="2:18" ht="39.75" customHeight="1">
      <c r="B44" s="8" t="s">
        <v>40</v>
      </c>
      <c r="C44" s="9">
        <v>8722877</v>
      </c>
      <c r="D44" s="9">
        <v>2992877</v>
      </c>
      <c r="E44" s="106">
        <v>0</v>
      </c>
      <c r="F44" s="106">
        <v>15080.4</v>
      </c>
      <c r="G44" s="106">
        <v>0</v>
      </c>
      <c r="H44" s="106">
        <v>0</v>
      </c>
      <c r="I44" s="106">
        <v>40002</v>
      </c>
      <c r="J44" s="106">
        <v>0</v>
      </c>
      <c r="K44" s="106">
        <v>3898.15</v>
      </c>
      <c r="L44" s="106">
        <v>403609.15</v>
      </c>
      <c r="M44" s="106">
        <v>0</v>
      </c>
      <c r="N44" s="106">
        <v>46948.44</v>
      </c>
      <c r="O44" s="106">
        <v>20060</v>
      </c>
      <c r="P44" s="106">
        <v>0</v>
      </c>
      <c r="Q44" s="106">
        <f t="shared" si="2"/>
        <v>529598.14</v>
      </c>
      <c r="R44" s="10">
        <f t="shared" si="9"/>
        <v>509538.14</v>
      </c>
    </row>
    <row r="45" spans="2:18" ht="39.75" customHeight="1">
      <c r="B45" s="8" t="s">
        <v>41</v>
      </c>
      <c r="C45" s="97">
        <v>54257879</v>
      </c>
      <c r="D45" s="97">
        <v>52897010</v>
      </c>
      <c r="E45" s="106">
        <v>0</v>
      </c>
      <c r="F45" s="106">
        <v>2748555.22</v>
      </c>
      <c r="G45" s="106">
        <v>0</v>
      </c>
      <c r="H45" s="106">
        <v>169140.48</v>
      </c>
      <c r="I45" s="106">
        <v>0</v>
      </c>
      <c r="J45" s="106">
        <v>7287829.47</v>
      </c>
      <c r="K45" s="106">
        <v>4372054.55</v>
      </c>
      <c r="L45" s="106">
        <v>2819472.25</v>
      </c>
      <c r="M45" s="106">
        <v>2271430.1</v>
      </c>
      <c r="N45" s="106">
        <v>1602759.12</v>
      </c>
      <c r="O45" s="106">
        <v>3488000</v>
      </c>
      <c r="P45" s="106">
        <v>0</v>
      </c>
      <c r="Q45" s="106">
        <f t="shared" si="2"/>
        <v>24759241.19</v>
      </c>
      <c r="R45" s="10">
        <f t="shared" si="9"/>
        <v>21271241.19</v>
      </c>
    </row>
    <row r="46" spans="2:18" ht="42.75" customHeight="1">
      <c r="B46" s="8" t="s">
        <v>42</v>
      </c>
      <c r="C46" s="97">
        <v>0</v>
      </c>
      <c r="D46" s="97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f t="shared" si="2"/>
        <v>0</v>
      </c>
      <c r="R46" s="10">
        <f t="shared" si="9"/>
        <v>0</v>
      </c>
    </row>
    <row r="47" spans="2:18" ht="33" customHeight="1">
      <c r="B47" s="8" t="s">
        <v>43</v>
      </c>
      <c r="C47" s="97">
        <v>105926658</v>
      </c>
      <c r="D47" s="97">
        <v>41457958</v>
      </c>
      <c r="E47" s="106">
        <v>413212.46</v>
      </c>
      <c r="F47" s="106">
        <v>2532401.92</v>
      </c>
      <c r="G47" s="106">
        <v>848073.41</v>
      </c>
      <c r="H47" s="106">
        <v>3585684.59</v>
      </c>
      <c r="I47" s="106">
        <v>915910.98</v>
      </c>
      <c r="J47" s="106">
        <v>1291401.01</v>
      </c>
      <c r="K47" s="106">
        <v>3488933.05</v>
      </c>
      <c r="L47" s="106">
        <v>1454196.08</v>
      </c>
      <c r="M47" s="106">
        <v>2626840.8</v>
      </c>
      <c r="N47" s="106">
        <v>947101.16</v>
      </c>
      <c r="O47" s="106">
        <v>171439.84</v>
      </c>
      <c r="P47" s="106">
        <v>0</v>
      </c>
      <c r="Q47" s="106">
        <f t="shared" si="2"/>
        <v>18275195.299999997</v>
      </c>
      <c r="R47" s="10">
        <f t="shared" si="9"/>
        <v>18103755.459999997</v>
      </c>
    </row>
    <row r="48" spans="2:20" ht="33" customHeight="1">
      <c r="B48" s="11" t="s">
        <v>44</v>
      </c>
      <c r="C48" s="5">
        <f aca="true" t="shared" si="10" ref="C48:Q48">C49+C50+C53+C54+C55+C56+C57+C58</f>
        <v>2209122410</v>
      </c>
      <c r="D48" s="5">
        <f t="shared" si="10"/>
        <v>8875023617</v>
      </c>
      <c r="E48" s="105">
        <f t="shared" si="10"/>
        <v>111026109</v>
      </c>
      <c r="F48" s="105">
        <f t="shared" si="10"/>
        <v>117211116</v>
      </c>
      <c r="G48" s="105">
        <f t="shared" si="10"/>
        <v>354793098.19</v>
      </c>
      <c r="H48" s="105">
        <f t="shared" si="10"/>
        <v>122828783.16</v>
      </c>
      <c r="I48" s="105">
        <f t="shared" si="10"/>
        <v>242880871.82</v>
      </c>
      <c r="J48" s="105">
        <f t="shared" si="10"/>
        <v>212488268.45999998</v>
      </c>
      <c r="K48" s="105">
        <f t="shared" si="10"/>
        <v>158928834.75</v>
      </c>
      <c r="L48" s="105">
        <f t="shared" si="10"/>
        <v>957028465.66</v>
      </c>
      <c r="M48" s="105">
        <f t="shared" si="10"/>
        <v>944600592.46</v>
      </c>
      <c r="N48" s="105">
        <f t="shared" si="10"/>
        <v>1137754836.99</v>
      </c>
      <c r="O48" s="105">
        <f t="shared" si="10"/>
        <v>2741002006.36</v>
      </c>
      <c r="P48" s="105">
        <f t="shared" si="10"/>
        <v>0</v>
      </c>
      <c r="Q48" s="105">
        <f t="shared" si="10"/>
        <v>7100542982.849999</v>
      </c>
      <c r="R48" s="6">
        <f>SUM(E48:N48)</f>
        <v>4359540976.49</v>
      </c>
      <c r="T48" s="90"/>
    </row>
    <row r="49" spans="2:18" ht="32.25" customHeight="1">
      <c r="B49" s="8" t="s">
        <v>45</v>
      </c>
      <c r="C49" s="97">
        <v>177559188</v>
      </c>
      <c r="D49" s="97">
        <v>183188664</v>
      </c>
      <c r="E49" s="106">
        <v>0</v>
      </c>
      <c r="F49" s="106">
        <v>0</v>
      </c>
      <c r="G49" s="106">
        <v>660832.33</v>
      </c>
      <c r="H49" s="106">
        <v>501000</v>
      </c>
      <c r="I49" s="106">
        <v>2339164.99</v>
      </c>
      <c r="J49" s="106">
        <v>75000</v>
      </c>
      <c r="K49" s="106">
        <v>884999</v>
      </c>
      <c r="L49" s="106">
        <v>20885426.66</v>
      </c>
      <c r="M49" s="106">
        <v>28776254.18</v>
      </c>
      <c r="N49" s="106">
        <v>4784102</v>
      </c>
      <c r="O49" s="106">
        <v>26577895.76</v>
      </c>
      <c r="P49" s="106">
        <v>0</v>
      </c>
      <c r="Q49" s="106">
        <f t="shared" si="2"/>
        <v>85484674.92</v>
      </c>
      <c r="R49" s="10">
        <f>SUM(E49:N49)</f>
        <v>58906779.16</v>
      </c>
    </row>
    <row r="50" spans="2:18" ht="31.5" customHeight="1" thickBot="1">
      <c r="B50" s="12" t="s">
        <v>46</v>
      </c>
      <c r="C50" s="99">
        <v>1204053725</v>
      </c>
      <c r="D50" s="99">
        <v>1314325455</v>
      </c>
      <c r="E50" s="13">
        <v>87930256</v>
      </c>
      <c r="F50" s="13">
        <v>94115263</v>
      </c>
      <c r="G50" s="13">
        <v>99705952</v>
      </c>
      <c r="H50" s="13">
        <v>88508710</v>
      </c>
      <c r="I50" s="13">
        <v>99705952</v>
      </c>
      <c r="J50" s="13">
        <v>111882880.07</v>
      </c>
      <c r="K50" s="13">
        <v>107025211</v>
      </c>
      <c r="L50" s="13">
        <v>94107331</v>
      </c>
      <c r="M50" s="13">
        <v>96277337.29</v>
      </c>
      <c r="N50" s="13">
        <v>96656381.94</v>
      </c>
      <c r="O50" s="13">
        <v>131465192.76</v>
      </c>
      <c r="P50" s="13">
        <v>0</v>
      </c>
      <c r="Q50" s="13">
        <f t="shared" si="2"/>
        <v>1107380467.06</v>
      </c>
      <c r="R50" s="14">
        <f>SUM(E50:N50)</f>
        <v>975915274.3</v>
      </c>
    </row>
    <row r="51" spans="2:18" ht="12" customHeight="1">
      <c r="B51" s="15"/>
      <c r="C51" s="100"/>
      <c r="D51" s="100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">
        <f aca="true" t="shared" si="11" ref="R51:R52">SUM(E51:G51)</f>
        <v>0</v>
      </c>
    </row>
    <row r="52" spans="2:18" ht="11.25" customHeight="1" thickBot="1">
      <c r="B52" s="15"/>
      <c r="C52" s="100"/>
      <c r="D52" s="100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">
        <f t="shared" si="11"/>
        <v>0</v>
      </c>
    </row>
    <row r="53" spans="2:18" ht="41.25" customHeight="1">
      <c r="B53" s="16" t="s">
        <v>47</v>
      </c>
      <c r="C53" s="101">
        <v>0</v>
      </c>
      <c r="D53" s="101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35000000</v>
      </c>
      <c r="N53" s="17">
        <v>0</v>
      </c>
      <c r="O53" s="17">
        <v>0</v>
      </c>
      <c r="P53" s="17">
        <v>0</v>
      </c>
      <c r="Q53" s="17">
        <f t="shared" si="2"/>
        <v>35000000</v>
      </c>
      <c r="R53" s="18">
        <f>SUM(E53:N53)</f>
        <v>35000000</v>
      </c>
    </row>
    <row r="54" spans="2:18" ht="41.25" customHeight="1">
      <c r="B54" s="8" t="s">
        <v>48</v>
      </c>
      <c r="C54" s="97"/>
      <c r="D54" s="97"/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23095853</v>
      </c>
      <c r="N54" s="106">
        <v>0</v>
      </c>
      <c r="O54" s="106">
        <v>0</v>
      </c>
      <c r="P54" s="106">
        <v>0</v>
      </c>
      <c r="Q54" s="106">
        <f t="shared" si="2"/>
        <v>23095853</v>
      </c>
      <c r="R54" s="10">
        <f>SUM(E54:N54)</f>
        <v>23095853</v>
      </c>
    </row>
    <row r="55" spans="2:18" ht="41.25" customHeight="1">
      <c r="B55" s="8" t="s">
        <v>49</v>
      </c>
      <c r="C55" s="97">
        <v>798874606</v>
      </c>
      <c r="D55" s="97">
        <v>308383026</v>
      </c>
      <c r="E55" s="106">
        <v>23095853</v>
      </c>
      <c r="F55" s="106">
        <v>23095853</v>
      </c>
      <c r="G55" s="106">
        <v>23095853</v>
      </c>
      <c r="H55" s="106">
        <v>4483113.07</v>
      </c>
      <c r="I55" s="106">
        <v>40849684.55</v>
      </c>
      <c r="J55" s="106">
        <v>4292007.92</v>
      </c>
      <c r="K55" s="106">
        <v>42853869</v>
      </c>
      <c r="L55" s="106">
        <v>23095853</v>
      </c>
      <c r="M55" s="106">
        <v>0</v>
      </c>
      <c r="N55" s="106">
        <v>253337837</v>
      </c>
      <c r="O55" s="106">
        <v>46191696</v>
      </c>
      <c r="P55" s="106">
        <v>0</v>
      </c>
      <c r="Q55" s="106">
        <f t="shared" si="2"/>
        <v>484391619.53999996</v>
      </c>
      <c r="R55" s="10">
        <f aca="true" t="shared" si="12" ref="R55:R58">SUM(E55:N55)</f>
        <v>438199923.53999996</v>
      </c>
    </row>
    <row r="56" spans="2:18" ht="41.25" customHeight="1">
      <c r="B56" s="8" t="s">
        <v>50</v>
      </c>
      <c r="C56" s="97"/>
      <c r="D56" s="97">
        <v>7040491581</v>
      </c>
      <c r="E56" s="106">
        <v>0</v>
      </c>
      <c r="F56" s="106">
        <v>0</v>
      </c>
      <c r="G56" s="106">
        <v>229146564.72</v>
      </c>
      <c r="H56" s="106">
        <v>29147480.92</v>
      </c>
      <c r="I56" s="106">
        <v>83617399.9</v>
      </c>
      <c r="J56" s="106">
        <v>96238380.47</v>
      </c>
      <c r="K56" s="106">
        <v>8164755.75</v>
      </c>
      <c r="L56" s="106">
        <v>818025030.49</v>
      </c>
      <c r="M56" s="106">
        <v>761451147.99</v>
      </c>
      <c r="N56" s="106">
        <v>782976516.05</v>
      </c>
      <c r="O56" s="106">
        <v>2536767221.84</v>
      </c>
      <c r="P56" s="106">
        <v>0</v>
      </c>
      <c r="Q56" s="106">
        <f>E56+F56+G56+H56+I56+J56+K56+L56+M56+N56+O56+P56</f>
        <v>5345534498.13</v>
      </c>
      <c r="R56" s="10">
        <f t="shared" si="12"/>
        <v>2808767276.29</v>
      </c>
    </row>
    <row r="57" spans="2:18" ht="32.25" customHeight="1">
      <c r="B57" s="8" t="s">
        <v>51</v>
      </c>
      <c r="C57" s="97">
        <v>28634891</v>
      </c>
      <c r="D57" s="97">
        <v>28634891</v>
      </c>
      <c r="E57" s="106">
        <v>0</v>
      </c>
      <c r="F57" s="106">
        <v>0</v>
      </c>
      <c r="G57" s="106">
        <v>2183896.14</v>
      </c>
      <c r="H57" s="106">
        <v>188479.17</v>
      </c>
      <c r="I57" s="106">
        <v>16368670.38</v>
      </c>
      <c r="J57" s="106">
        <v>0</v>
      </c>
      <c r="K57" s="106">
        <v>0</v>
      </c>
      <c r="L57" s="106">
        <v>914824.51</v>
      </c>
      <c r="M57" s="106">
        <v>0</v>
      </c>
      <c r="N57" s="106">
        <v>0</v>
      </c>
      <c r="O57" s="106">
        <v>0</v>
      </c>
      <c r="P57" s="106">
        <v>0</v>
      </c>
      <c r="Q57" s="106">
        <f t="shared" si="2"/>
        <v>19655870.200000003</v>
      </c>
      <c r="R57" s="10">
        <f t="shared" si="12"/>
        <v>19655870.200000003</v>
      </c>
    </row>
    <row r="58" spans="2:18" ht="43.5" customHeight="1">
      <c r="B58" s="8" t="s">
        <v>52</v>
      </c>
      <c r="C58" s="97"/>
      <c r="D58" s="97"/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f t="shared" si="2"/>
        <v>0</v>
      </c>
      <c r="R58" s="10">
        <f t="shared" si="12"/>
        <v>0</v>
      </c>
    </row>
    <row r="59" spans="2:18" ht="30" customHeight="1">
      <c r="B59" s="11" t="s">
        <v>53</v>
      </c>
      <c r="C59" s="5">
        <f aca="true" t="shared" si="13" ref="C59:D59">C60+C61+C62-C63+C64+C65+C66</f>
        <v>35000000</v>
      </c>
      <c r="D59" s="5">
        <f t="shared" si="13"/>
        <v>35000000</v>
      </c>
      <c r="E59" s="105">
        <f>E60+E61+E62-E63+E64+E65+E66</f>
        <v>0</v>
      </c>
      <c r="F59" s="105">
        <f>F60+F61+F62-F63+F64+F65+F66</f>
        <v>0</v>
      </c>
      <c r="G59" s="105">
        <f>G60+G61+G62-G63+G64+G65+G66</f>
        <v>4999998</v>
      </c>
      <c r="H59" s="105">
        <f aca="true" t="shared" si="14" ref="H59:Q59">H60+H61+H62-H63+H64+H65+H66</f>
        <v>666666</v>
      </c>
      <c r="I59" s="105">
        <f t="shared" si="14"/>
        <v>5222220.88</v>
      </c>
      <c r="J59" s="105">
        <f t="shared" si="14"/>
        <v>1111110.45</v>
      </c>
      <c r="K59" s="105">
        <f t="shared" si="14"/>
        <v>666666</v>
      </c>
      <c r="L59" s="105">
        <f t="shared" si="14"/>
        <v>3000000</v>
      </c>
      <c r="M59" s="105">
        <f t="shared" si="14"/>
        <v>666666</v>
      </c>
      <c r="N59" s="105">
        <f t="shared" si="14"/>
        <v>1666666</v>
      </c>
      <c r="O59" s="105">
        <f t="shared" si="14"/>
        <v>313026386.92</v>
      </c>
      <c r="P59" s="105">
        <f>P60+P61+P62-P63+P64+P65+P66</f>
        <v>0</v>
      </c>
      <c r="Q59" s="105">
        <f t="shared" si="14"/>
        <v>331026380.25</v>
      </c>
      <c r="R59" s="6">
        <f>SUM(E59:N59)</f>
        <v>17999993.33</v>
      </c>
    </row>
    <row r="60" spans="2:18" ht="46.5" customHeight="1">
      <c r="B60" s="8" t="s">
        <v>54</v>
      </c>
      <c r="C60" s="97"/>
      <c r="D60" s="97"/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f t="shared" si="2"/>
        <v>0</v>
      </c>
      <c r="R60" s="10">
        <f>SUM(E60:N60)</f>
        <v>0</v>
      </c>
    </row>
    <row r="61" spans="2:18" ht="46.5" customHeight="1">
      <c r="B61" s="8" t="s">
        <v>55</v>
      </c>
      <c r="C61" s="97">
        <v>35000000</v>
      </c>
      <c r="D61" s="97">
        <v>35000000</v>
      </c>
      <c r="E61" s="106">
        <v>0</v>
      </c>
      <c r="F61" s="106">
        <v>0</v>
      </c>
      <c r="G61" s="106">
        <v>4999998</v>
      </c>
      <c r="H61" s="106">
        <v>666666</v>
      </c>
      <c r="I61" s="106">
        <v>5222220.88</v>
      </c>
      <c r="J61" s="106">
        <v>1111110.45</v>
      </c>
      <c r="K61" s="106">
        <v>666666</v>
      </c>
      <c r="L61" s="106">
        <v>3000000</v>
      </c>
      <c r="M61" s="106">
        <v>666666</v>
      </c>
      <c r="N61" s="106">
        <v>1666666</v>
      </c>
      <c r="O61" s="106">
        <v>313026386.92</v>
      </c>
      <c r="P61" s="106">
        <v>0</v>
      </c>
      <c r="Q61" s="106">
        <f t="shared" si="2"/>
        <v>331026380.25</v>
      </c>
      <c r="R61" s="10">
        <f aca="true" t="shared" si="15" ref="R61:R66">SUM(E61:N61)</f>
        <v>17999993.33</v>
      </c>
    </row>
    <row r="62" spans="2:18" ht="46.5" customHeight="1">
      <c r="B62" s="8" t="s">
        <v>56</v>
      </c>
      <c r="C62" s="97">
        <v>0</v>
      </c>
      <c r="D62" s="97">
        <v>0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f t="shared" si="2"/>
        <v>0</v>
      </c>
      <c r="R62" s="10">
        <f t="shared" si="15"/>
        <v>0</v>
      </c>
    </row>
    <row r="63" spans="2:18" ht="46.5" customHeight="1">
      <c r="B63" s="8" t="s">
        <v>57</v>
      </c>
      <c r="C63" s="97">
        <v>0</v>
      </c>
      <c r="D63" s="97">
        <v>0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f t="shared" si="2"/>
        <v>0</v>
      </c>
      <c r="R63" s="10">
        <f t="shared" si="15"/>
        <v>0</v>
      </c>
    </row>
    <row r="64" spans="2:18" ht="42.75" customHeight="1">
      <c r="B64" s="8" t="s">
        <v>58</v>
      </c>
      <c r="C64" s="97">
        <v>0</v>
      </c>
      <c r="D64" s="97">
        <v>0</v>
      </c>
      <c r="E64" s="106">
        <v>0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f t="shared" si="2"/>
        <v>0</v>
      </c>
      <c r="R64" s="10">
        <f t="shared" si="15"/>
        <v>0</v>
      </c>
    </row>
    <row r="65" spans="2:18" ht="42.75" customHeight="1">
      <c r="B65" s="8" t="s">
        <v>59</v>
      </c>
      <c r="C65" s="97">
        <v>0</v>
      </c>
      <c r="D65" s="97">
        <v>0</v>
      </c>
      <c r="E65" s="106">
        <v>0</v>
      </c>
      <c r="F65" s="106">
        <v>0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f t="shared" si="2"/>
        <v>0</v>
      </c>
      <c r="R65" s="10">
        <f t="shared" si="15"/>
        <v>0</v>
      </c>
    </row>
    <row r="66" spans="2:18" ht="32.25" customHeight="1">
      <c r="B66" s="8" t="s">
        <v>60</v>
      </c>
      <c r="C66" s="97">
        <v>0</v>
      </c>
      <c r="D66" s="97">
        <v>0</v>
      </c>
      <c r="E66" s="106">
        <v>0</v>
      </c>
      <c r="F66" s="106">
        <v>0</v>
      </c>
      <c r="G66" s="106">
        <v>0</v>
      </c>
      <c r="H66" s="106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06">
        <f t="shared" si="2"/>
        <v>0</v>
      </c>
      <c r="R66" s="10">
        <f t="shared" si="15"/>
        <v>0</v>
      </c>
    </row>
    <row r="67" spans="2:18" ht="32.25" customHeight="1">
      <c r="B67" s="11" t="s">
        <v>61</v>
      </c>
      <c r="C67" s="5">
        <f aca="true" t="shared" si="16" ref="C67:D67">C68+C69+C70+C71+C72+C73+C74+C75+C76</f>
        <v>102387097</v>
      </c>
      <c r="D67" s="5">
        <f t="shared" si="16"/>
        <v>82627272</v>
      </c>
      <c r="E67" s="105">
        <f>E68+E69+E70+E71+E72+E73+E74+E75+E76</f>
        <v>0</v>
      </c>
      <c r="F67" s="105">
        <f>F68+F69+F70+F71+F72+F73+F74+F75+F76</f>
        <v>0</v>
      </c>
      <c r="G67" s="105">
        <f>G68+G69+G70+G71+G72+G73+G74+G75+G76</f>
        <v>3201811.9899999998</v>
      </c>
      <c r="H67" s="105">
        <f>H68+H69+H70+H71+H72+H73+H74+H75+H76</f>
        <v>447798.62</v>
      </c>
      <c r="I67" s="105">
        <f aca="true" t="shared" si="17" ref="I67:P67">I68+I69+I70+I71+I72+I73+I74+I75+I76</f>
        <v>1064636.42</v>
      </c>
      <c r="J67" s="105">
        <f t="shared" si="17"/>
        <v>1092121.99</v>
      </c>
      <c r="K67" s="105">
        <f t="shared" si="17"/>
        <v>38780.7</v>
      </c>
      <c r="L67" s="105">
        <f t="shared" si="17"/>
        <v>0</v>
      </c>
      <c r="M67" s="105">
        <f t="shared" si="17"/>
        <v>652189.0700000001</v>
      </c>
      <c r="N67" s="105">
        <f t="shared" si="17"/>
        <v>1326820.4</v>
      </c>
      <c r="O67" s="105">
        <f t="shared" si="17"/>
        <v>1988466.18</v>
      </c>
      <c r="P67" s="105">
        <f t="shared" si="17"/>
        <v>0</v>
      </c>
      <c r="Q67" s="105">
        <f>Q68+Q69+Q70+Q71+Q72+Q73+Q74+Q75+Q76</f>
        <v>9812625.37</v>
      </c>
      <c r="R67" s="6">
        <f>SUM(E67:N67)</f>
        <v>7824159.1899999995</v>
      </c>
    </row>
    <row r="68" spans="2:18" ht="25.5" customHeight="1">
      <c r="B68" s="8" t="s">
        <v>62</v>
      </c>
      <c r="C68" s="97">
        <v>58021072</v>
      </c>
      <c r="D68" s="97">
        <v>36014346.8</v>
      </c>
      <c r="E68" s="106">
        <v>0</v>
      </c>
      <c r="F68" s="106">
        <v>0</v>
      </c>
      <c r="G68" s="106">
        <v>28744.8</v>
      </c>
      <c r="H68" s="106">
        <v>0</v>
      </c>
      <c r="I68" s="106">
        <v>337836.41</v>
      </c>
      <c r="J68" s="106">
        <v>1058941.96</v>
      </c>
      <c r="K68" s="106">
        <v>0</v>
      </c>
      <c r="L68" s="106">
        <v>0</v>
      </c>
      <c r="M68" s="106">
        <v>492889.07</v>
      </c>
      <c r="N68" s="106">
        <v>1310830.4</v>
      </c>
      <c r="O68" s="106">
        <v>1988466.18</v>
      </c>
      <c r="P68" s="106">
        <v>0</v>
      </c>
      <c r="Q68" s="106">
        <f aca="true" t="shared" si="18" ref="Q68:Q76">E68+F68+G68+H68+I68+J68+K68+L68+M68+N68+O68+P68</f>
        <v>5217708.819999999</v>
      </c>
      <c r="R68" s="10">
        <f>SUM(E68:N68)</f>
        <v>3229242.6399999997</v>
      </c>
    </row>
    <row r="69" spans="2:18" ht="36" customHeight="1">
      <c r="B69" s="8" t="s">
        <v>63</v>
      </c>
      <c r="C69" s="97">
        <v>546500</v>
      </c>
      <c r="D69" s="97">
        <v>1931260</v>
      </c>
      <c r="E69" s="106">
        <v>0</v>
      </c>
      <c r="F69" s="106">
        <v>0</v>
      </c>
      <c r="G69" s="106">
        <v>51176.6</v>
      </c>
      <c r="H69" s="106">
        <v>381482.31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f t="shared" si="18"/>
        <v>432658.91</v>
      </c>
      <c r="R69" s="10">
        <f aca="true" t="shared" si="19" ref="R69:R81">SUM(E69:N69)</f>
        <v>432658.91</v>
      </c>
    </row>
    <row r="70" spans="2:18" ht="33.75" customHeight="1">
      <c r="B70" s="8" t="s">
        <v>64</v>
      </c>
      <c r="C70" s="97"/>
      <c r="D70" s="97">
        <v>50000</v>
      </c>
      <c r="E70" s="106">
        <v>0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f t="shared" si="18"/>
        <v>0</v>
      </c>
      <c r="R70" s="10">
        <f t="shared" si="19"/>
        <v>0</v>
      </c>
    </row>
    <row r="71" spans="2:18" ht="44.25" customHeight="1">
      <c r="B71" s="8" t="s">
        <v>65</v>
      </c>
      <c r="C71" s="97">
        <v>30200001</v>
      </c>
      <c r="D71" s="97">
        <v>32700001</v>
      </c>
      <c r="E71" s="106">
        <v>0</v>
      </c>
      <c r="F71" s="106">
        <v>0</v>
      </c>
      <c r="G71" s="106">
        <v>2255000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f t="shared" si="18"/>
        <v>2255000</v>
      </c>
      <c r="R71" s="10">
        <f t="shared" si="19"/>
        <v>2255000</v>
      </c>
    </row>
    <row r="72" spans="2:18" ht="35.25" customHeight="1">
      <c r="B72" s="8" t="s">
        <v>66</v>
      </c>
      <c r="C72" s="97">
        <v>3470444</v>
      </c>
      <c r="D72" s="97">
        <v>6582584.2</v>
      </c>
      <c r="E72" s="106">
        <v>0</v>
      </c>
      <c r="F72" s="106">
        <v>0</v>
      </c>
      <c r="G72" s="106">
        <v>747710.59</v>
      </c>
      <c r="H72" s="106">
        <v>66316.31</v>
      </c>
      <c r="I72" s="106">
        <v>726800.01</v>
      </c>
      <c r="J72" s="106">
        <v>33180.03</v>
      </c>
      <c r="K72" s="106">
        <v>38780.7</v>
      </c>
      <c r="L72" s="106">
        <v>0</v>
      </c>
      <c r="M72" s="106">
        <v>0</v>
      </c>
      <c r="N72" s="106">
        <v>15990</v>
      </c>
      <c r="O72" s="106">
        <v>0</v>
      </c>
      <c r="P72" s="106">
        <v>0</v>
      </c>
      <c r="Q72" s="106">
        <f t="shared" si="18"/>
        <v>1628777.64</v>
      </c>
      <c r="R72" s="10">
        <f t="shared" si="19"/>
        <v>1628777.64</v>
      </c>
    </row>
    <row r="73" spans="2:18" ht="30.75" customHeight="1">
      <c r="B73" s="8" t="s">
        <v>67</v>
      </c>
      <c r="C73" s="97">
        <v>2203564</v>
      </c>
      <c r="D73" s="97">
        <v>2103564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f t="shared" si="18"/>
        <v>0</v>
      </c>
      <c r="R73" s="10">
        <f t="shared" si="19"/>
        <v>0</v>
      </c>
    </row>
    <row r="74" spans="2:18" ht="30.75" customHeight="1">
      <c r="B74" s="8" t="s">
        <v>68</v>
      </c>
      <c r="C74" s="97"/>
      <c r="D74" s="97"/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f t="shared" si="18"/>
        <v>0</v>
      </c>
      <c r="R74" s="10">
        <f t="shared" si="19"/>
        <v>0</v>
      </c>
    </row>
    <row r="75" spans="2:18" ht="30" customHeight="1">
      <c r="B75" s="8" t="s">
        <v>69</v>
      </c>
      <c r="C75" s="97">
        <v>7945516</v>
      </c>
      <c r="D75" s="97">
        <v>2945516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f t="shared" si="18"/>
        <v>0</v>
      </c>
      <c r="R75" s="10">
        <f t="shared" si="19"/>
        <v>0</v>
      </c>
    </row>
    <row r="76" spans="2:18" ht="50.25" customHeight="1">
      <c r="B76" s="8" t="s">
        <v>70</v>
      </c>
      <c r="C76" s="97"/>
      <c r="D76" s="97">
        <v>300000</v>
      </c>
      <c r="E76" s="106">
        <v>0</v>
      </c>
      <c r="F76" s="106">
        <v>0</v>
      </c>
      <c r="G76" s="106">
        <v>119180</v>
      </c>
      <c r="H76" s="106">
        <v>0</v>
      </c>
      <c r="I76" s="106">
        <v>0</v>
      </c>
      <c r="J76" s="106">
        <v>0</v>
      </c>
      <c r="K76" s="106">
        <v>0</v>
      </c>
      <c r="L76" s="106">
        <v>0</v>
      </c>
      <c r="M76" s="106">
        <v>159300</v>
      </c>
      <c r="N76" s="106">
        <v>0</v>
      </c>
      <c r="O76" s="106">
        <v>0</v>
      </c>
      <c r="P76" s="106">
        <v>0</v>
      </c>
      <c r="Q76" s="106">
        <f t="shared" si="18"/>
        <v>278480</v>
      </c>
      <c r="R76" s="10">
        <f t="shared" si="19"/>
        <v>278480</v>
      </c>
    </row>
    <row r="77" spans="2:18" ht="28.5" customHeight="1">
      <c r="B77" s="11" t="s">
        <v>71</v>
      </c>
      <c r="C77" s="5">
        <f aca="true" t="shared" si="20" ref="C77:D77">C78+C79+C80-C81</f>
        <v>1200000</v>
      </c>
      <c r="D77" s="5">
        <f t="shared" si="20"/>
        <v>1200000</v>
      </c>
      <c r="E77" s="105">
        <f>E78+E79+E80-E81</f>
        <v>0</v>
      </c>
      <c r="F77" s="105">
        <f>F78+F79+F80-F81</f>
        <v>0</v>
      </c>
      <c r="G77" s="105">
        <f aca="true" t="shared" si="21" ref="G77:P77">G78+G79+G80-G81</f>
        <v>0</v>
      </c>
      <c r="H77" s="105">
        <f t="shared" si="21"/>
        <v>0</v>
      </c>
      <c r="I77" s="105">
        <f t="shared" si="21"/>
        <v>0</v>
      </c>
      <c r="J77" s="105">
        <f t="shared" si="21"/>
        <v>0</v>
      </c>
      <c r="K77" s="105">
        <f t="shared" si="21"/>
        <v>0</v>
      </c>
      <c r="L77" s="105">
        <f t="shared" si="21"/>
        <v>0</v>
      </c>
      <c r="M77" s="105">
        <f t="shared" si="21"/>
        <v>0</v>
      </c>
      <c r="N77" s="105">
        <f t="shared" si="21"/>
        <v>0</v>
      </c>
      <c r="O77" s="105">
        <f t="shared" si="21"/>
        <v>0</v>
      </c>
      <c r="P77" s="105">
        <f t="shared" si="21"/>
        <v>0</v>
      </c>
      <c r="Q77" s="105">
        <f>Q78+Q79+Q80-Q81</f>
        <v>0</v>
      </c>
      <c r="R77" s="10">
        <f t="shared" si="19"/>
        <v>0</v>
      </c>
    </row>
    <row r="78" spans="2:18" ht="24" customHeight="1">
      <c r="B78" s="8" t="s">
        <v>72</v>
      </c>
      <c r="C78" s="97">
        <v>1200000</v>
      </c>
      <c r="D78" s="97">
        <v>1200000</v>
      </c>
      <c r="E78" s="106">
        <v>0</v>
      </c>
      <c r="F78" s="106">
        <v>0</v>
      </c>
      <c r="G78" s="106">
        <v>0</v>
      </c>
      <c r="H78" s="106">
        <v>0</v>
      </c>
      <c r="I78" s="106">
        <v>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0</v>
      </c>
      <c r="Q78" s="106">
        <f>E78+F78+G78+H78+I78+J78+K78+L78+M78+N78+O78+P78</f>
        <v>0</v>
      </c>
      <c r="R78" s="10">
        <f t="shared" si="19"/>
        <v>0</v>
      </c>
    </row>
    <row r="79" spans="2:18" ht="29.25" customHeight="1">
      <c r="B79" s="8" t="s">
        <v>73</v>
      </c>
      <c r="C79" s="97"/>
      <c r="D79" s="97"/>
      <c r="E79" s="106">
        <v>0</v>
      </c>
      <c r="F79" s="106">
        <v>0</v>
      </c>
      <c r="G79" s="106">
        <v>0</v>
      </c>
      <c r="H79" s="106">
        <v>0</v>
      </c>
      <c r="I79" s="106">
        <v>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6">
        <f>E79+F79+G79+H79+I79+J79+K79+L79+M79+N79+O79+P79</f>
        <v>0</v>
      </c>
      <c r="R79" s="10">
        <f t="shared" si="19"/>
        <v>0</v>
      </c>
    </row>
    <row r="80" spans="2:18" ht="35.25" customHeight="1">
      <c r="B80" s="8" t="s">
        <v>74</v>
      </c>
      <c r="C80" s="97"/>
      <c r="D80" s="97"/>
      <c r="E80" s="106">
        <v>0</v>
      </c>
      <c r="F80" s="106">
        <v>0</v>
      </c>
      <c r="G80" s="106">
        <v>0</v>
      </c>
      <c r="H80" s="106">
        <v>0</v>
      </c>
      <c r="I80" s="106">
        <v>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f>E80+F80+G80+H80+I80+J80+K80+L80+M80+N80+O80+P80</f>
        <v>0</v>
      </c>
      <c r="R80" s="10">
        <f t="shared" si="19"/>
        <v>0</v>
      </c>
    </row>
    <row r="81" spans="2:18" ht="44.25" customHeight="1" thickBot="1">
      <c r="B81" s="12" t="s">
        <v>75</v>
      </c>
      <c r="C81" s="99"/>
      <c r="D81" s="99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f>E81+F81+G81+H81+I81+J81+K81+L81+M81+N81+O81+P81</f>
        <v>0</v>
      </c>
      <c r="R81" s="10">
        <f t="shared" si="19"/>
        <v>0</v>
      </c>
    </row>
    <row r="82" spans="2:18" ht="18" customHeight="1">
      <c r="B82" s="15"/>
      <c r="C82" s="100"/>
      <c r="D82" s="100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7"/>
    </row>
    <row r="83" spans="2:18" ht="12" customHeight="1" thickBot="1">
      <c r="B83" s="15"/>
      <c r="C83" s="100"/>
      <c r="D83" s="100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8"/>
    </row>
    <row r="84" spans="2:18" ht="33" customHeight="1">
      <c r="B84" s="19" t="s">
        <v>76</v>
      </c>
      <c r="C84" s="102"/>
      <c r="D84" s="102"/>
      <c r="E84" s="20">
        <f>E85+E86+E87+E88+E89</f>
        <v>0</v>
      </c>
      <c r="F84" s="20">
        <f aca="true" t="shared" si="22" ref="F84:P84">F85+F86+F87+F88+F89</f>
        <v>0</v>
      </c>
      <c r="G84" s="20">
        <f t="shared" si="22"/>
        <v>0</v>
      </c>
      <c r="H84" s="20">
        <f t="shared" si="22"/>
        <v>0</v>
      </c>
      <c r="I84" s="20">
        <f t="shared" si="22"/>
        <v>0</v>
      </c>
      <c r="J84" s="20">
        <f t="shared" si="22"/>
        <v>0</v>
      </c>
      <c r="K84" s="20">
        <f t="shared" si="22"/>
        <v>0</v>
      </c>
      <c r="L84" s="20">
        <f t="shared" si="22"/>
        <v>0</v>
      </c>
      <c r="M84" s="20">
        <f t="shared" si="22"/>
        <v>0</v>
      </c>
      <c r="N84" s="20">
        <f t="shared" si="22"/>
        <v>0</v>
      </c>
      <c r="O84" s="20">
        <f t="shared" si="22"/>
        <v>0</v>
      </c>
      <c r="P84" s="20">
        <f t="shared" si="22"/>
        <v>0</v>
      </c>
      <c r="Q84" s="20">
        <f>Q85+Q86+Q87+Q88+Q89</f>
        <v>0</v>
      </c>
      <c r="R84" s="21">
        <f aca="true" t="shared" si="23" ref="R84:R104">+E84</f>
        <v>0</v>
      </c>
    </row>
    <row r="85" spans="2:18" ht="30" customHeight="1">
      <c r="B85" s="8" t="s">
        <v>77</v>
      </c>
      <c r="C85" s="97"/>
      <c r="D85" s="97"/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f>E85+F85+G85+H85+I85+J85+K85+L85+M85+N85+O85+P85</f>
        <v>0</v>
      </c>
      <c r="R85" s="123">
        <f t="shared" si="23"/>
        <v>0</v>
      </c>
    </row>
    <row r="86" spans="2:18" ht="37.5" customHeight="1">
      <c r="B86" s="8" t="s">
        <v>78</v>
      </c>
      <c r="C86" s="97"/>
      <c r="D86" s="97"/>
      <c r="E86" s="106">
        <v>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f>E86+F86+G86+H86+I86+J86+K86+L86+M86+N86+O86+P86</f>
        <v>0</v>
      </c>
      <c r="R86" s="123">
        <f t="shared" si="23"/>
        <v>0</v>
      </c>
    </row>
    <row r="87" spans="2:18" ht="37.5" customHeight="1">
      <c r="B87" s="8" t="s">
        <v>79</v>
      </c>
      <c r="C87" s="97"/>
      <c r="D87" s="97"/>
      <c r="E87" s="106">
        <v>0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f>E87+F87+G87+H87+I87+J87+K87+L87+M87+N87+O87+P87</f>
        <v>0</v>
      </c>
      <c r="R87" s="123">
        <f t="shared" si="23"/>
        <v>0</v>
      </c>
    </row>
    <row r="88" spans="2:18" ht="30" customHeight="1">
      <c r="B88" s="8" t="s">
        <v>80</v>
      </c>
      <c r="C88" s="97"/>
      <c r="D88" s="97"/>
      <c r="E88" s="106">
        <v>0</v>
      </c>
      <c r="F88" s="106">
        <v>0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f>E88+F88+G88+H88+I88+J88+K88+L88+M88+N88+O88+P88</f>
        <v>0</v>
      </c>
      <c r="R88" s="123">
        <f t="shared" si="23"/>
        <v>0</v>
      </c>
    </row>
    <row r="89" spans="2:18" ht="30" customHeight="1">
      <c r="B89" s="8" t="s">
        <v>81</v>
      </c>
      <c r="C89" s="97"/>
      <c r="D89" s="97"/>
      <c r="E89" s="106">
        <v>0</v>
      </c>
      <c r="F89" s="106">
        <v>0</v>
      </c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f>E89+F89+G89+H89+I89+J89+K89+L89+M89+N89+O89+P89</f>
        <v>0</v>
      </c>
      <c r="R89" s="123">
        <f t="shared" si="23"/>
        <v>0</v>
      </c>
    </row>
    <row r="90" spans="2:18" ht="24.95" customHeight="1">
      <c r="B90" s="11" t="s">
        <v>82</v>
      </c>
      <c r="C90" s="98"/>
      <c r="D90" s="98"/>
      <c r="E90" s="105">
        <f>E91+E92+E93-E94</f>
        <v>0</v>
      </c>
      <c r="F90" s="105">
        <f>F91+F92+F93-F94</f>
        <v>0</v>
      </c>
      <c r="G90" s="105">
        <f>G91+G92+G93-G94</f>
        <v>0</v>
      </c>
      <c r="H90" s="105">
        <f aca="true" t="shared" si="24" ref="H90:P90">H91+H92+H93-H94</f>
        <v>0</v>
      </c>
      <c r="I90" s="105">
        <f t="shared" si="24"/>
        <v>0</v>
      </c>
      <c r="J90" s="105">
        <f t="shared" si="24"/>
        <v>0</v>
      </c>
      <c r="K90" s="105">
        <f t="shared" si="24"/>
        <v>0</v>
      </c>
      <c r="L90" s="105">
        <f t="shared" si="24"/>
        <v>0</v>
      </c>
      <c r="M90" s="105">
        <f t="shared" si="24"/>
        <v>0</v>
      </c>
      <c r="N90" s="105">
        <f t="shared" si="24"/>
        <v>0</v>
      </c>
      <c r="O90" s="105">
        <f t="shared" si="24"/>
        <v>0</v>
      </c>
      <c r="P90" s="105">
        <f t="shared" si="24"/>
        <v>0</v>
      </c>
      <c r="Q90" s="105">
        <f>Q91+Q92+Q93-Q94</f>
        <v>0</v>
      </c>
      <c r="R90" s="123">
        <f t="shared" si="23"/>
        <v>0</v>
      </c>
    </row>
    <row r="91" spans="2:18" ht="24.95" customHeight="1">
      <c r="B91" s="8" t="s">
        <v>83</v>
      </c>
      <c r="C91" s="97"/>
      <c r="D91" s="97"/>
      <c r="E91" s="106">
        <v>0</v>
      </c>
      <c r="F91" s="106">
        <v>0</v>
      </c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f>E91+F91+G91+H91+I91+J91+K91+L91+M91+N91+O91+P91</f>
        <v>0</v>
      </c>
      <c r="R91" s="123">
        <f t="shared" si="23"/>
        <v>0</v>
      </c>
    </row>
    <row r="92" spans="2:18" ht="24.95" customHeight="1">
      <c r="B92" s="8" t="s">
        <v>84</v>
      </c>
      <c r="C92" s="97"/>
      <c r="D92" s="97"/>
      <c r="E92" s="106">
        <v>0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f>E92+F92+G92+H92+I92+J92+K92+L92+M92+N92+O92+P92</f>
        <v>0</v>
      </c>
      <c r="R92" s="123">
        <f t="shared" si="23"/>
        <v>0</v>
      </c>
    </row>
    <row r="93" spans="2:18" ht="24.95" customHeight="1">
      <c r="B93" s="8" t="s">
        <v>85</v>
      </c>
      <c r="C93" s="97"/>
      <c r="D93" s="97"/>
      <c r="E93" s="106">
        <v>0</v>
      </c>
      <c r="F93" s="106">
        <v>0</v>
      </c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f>E93+F93+G93+H93+I93+J93+K93+L93+M93+N93+O93+P93</f>
        <v>0</v>
      </c>
      <c r="R93" s="123">
        <f t="shared" si="23"/>
        <v>0</v>
      </c>
    </row>
    <row r="94" spans="2:18" ht="39" customHeight="1">
      <c r="B94" s="8" t="s">
        <v>86</v>
      </c>
      <c r="C94" s="97"/>
      <c r="D94" s="97"/>
      <c r="E94" s="106">
        <v>0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f>E94+F94+G94+H94+I94+J94+K94+L94+M94+N94+O94+P94</f>
        <v>0</v>
      </c>
      <c r="R94" s="123">
        <f t="shared" si="23"/>
        <v>0</v>
      </c>
    </row>
    <row r="95" spans="2:20" ht="28.5" customHeight="1" thickBot="1">
      <c r="B95" s="22" t="s">
        <v>87</v>
      </c>
      <c r="C95" s="103">
        <f>+C22+C28+C38+C59+C67+C77+C48</f>
        <v>6714043346</v>
      </c>
      <c r="D95" s="103">
        <f>+D22+D28+D38+D59+D67+D77+D48</f>
        <v>13598778716</v>
      </c>
      <c r="E95" s="23">
        <f>E22+E28+E38+E48+E59+E67+E77+E84+E90</f>
        <v>255464607.8</v>
      </c>
      <c r="F95" s="23">
        <f>F22+F28+F38+F48+F59+F67+F77+F84+F90</f>
        <v>329821169.74</v>
      </c>
      <c r="G95" s="23">
        <f>G22+G28+G38+G48+G59+G67+G77+G84+G90</f>
        <v>554476871.72</v>
      </c>
      <c r="H95" s="23">
        <f aca="true" t="shared" si="25" ref="H95:P95">H22+H28+H38+H48+H59+H67</f>
        <v>356247205.28</v>
      </c>
      <c r="I95" s="23">
        <f t="shared" si="25"/>
        <v>428327562.45</v>
      </c>
      <c r="J95" s="23">
        <f t="shared" si="25"/>
        <v>413508313.17</v>
      </c>
      <c r="K95" s="23">
        <f t="shared" si="25"/>
        <v>360949038.28</v>
      </c>
      <c r="L95" s="23">
        <f t="shared" si="25"/>
        <v>1204267778.77</v>
      </c>
      <c r="M95" s="23">
        <f t="shared" si="25"/>
        <v>1267247686.18</v>
      </c>
      <c r="N95" s="23">
        <f t="shared" si="25"/>
        <v>1373029102.89</v>
      </c>
      <c r="O95" s="23">
        <f t="shared" si="25"/>
        <v>3327648517.9500003</v>
      </c>
      <c r="P95" s="23">
        <f t="shared" si="25"/>
        <v>0</v>
      </c>
      <c r="Q95" s="23">
        <f>Q22+Q28+Q38+Q48+Q59+Q67+Q77+Q84+Q90</f>
        <v>9870987854.230001</v>
      </c>
      <c r="R95" s="24">
        <f>+R77+R67+R59+R48+R38+R28+R22</f>
        <v>6543339336.28</v>
      </c>
      <c r="T95" s="89"/>
    </row>
    <row r="96" spans="2:18" ht="28.5" customHeight="1">
      <c r="B96" s="25" t="s">
        <v>88</v>
      </c>
      <c r="C96" s="77"/>
      <c r="D96" s="77"/>
      <c r="E96" s="26">
        <f aca="true" t="shared" si="26" ref="E96:O96">E97+E100+E103</f>
        <v>0</v>
      </c>
      <c r="F96" s="26">
        <f t="shared" si="26"/>
        <v>0</v>
      </c>
      <c r="G96" s="26">
        <f t="shared" si="26"/>
        <v>0</v>
      </c>
      <c r="H96" s="27">
        <f t="shared" si="26"/>
        <v>0</v>
      </c>
      <c r="I96" s="27">
        <f t="shared" si="26"/>
        <v>0</v>
      </c>
      <c r="J96" s="27">
        <f t="shared" si="26"/>
        <v>0</v>
      </c>
      <c r="K96" s="27">
        <f t="shared" si="26"/>
        <v>0</v>
      </c>
      <c r="L96" s="27">
        <f t="shared" si="26"/>
        <v>0</v>
      </c>
      <c r="M96" s="27">
        <f t="shared" si="26"/>
        <v>0</v>
      </c>
      <c r="N96" s="27">
        <f t="shared" si="26"/>
        <v>0</v>
      </c>
      <c r="O96" s="27">
        <f t="shared" si="26"/>
        <v>0</v>
      </c>
      <c r="P96" s="27">
        <f>P97+P100+P103</f>
        <v>0</v>
      </c>
      <c r="Q96" s="17">
        <f aca="true" t="shared" si="27" ref="Q96:Q104">E96+F96+G96+H96+I96+J96+K96+L96+M96+N96+O96+P96</f>
        <v>0</v>
      </c>
      <c r="R96" s="123">
        <f t="shared" si="23"/>
        <v>0</v>
      </c>
    </row>
    <row r="97" spans="2:18" ht="28.5" customHeight="1">
      <c r="B97" s="11" t="s">
        <v>89</v>
      </c>
      <c r="C97" s="76"/>
      <c r="D97" s="76"/>
      <c r="E97" s="106">
        <f aca="true" t="shared" si="28" ref="E97:O97">E98+E99</f>
        <v>0</v>
      </c>
      <c r="F97" s="106">
        <f t="shared" si="28"/>
        <v>0</v>
      </c>
      <c r="G97" s="106">
        <f t="shared" si="28"/>
        <v>0</v>
      </c>
      <c r="H97" s="124">
        <f t="shared" si="28"/>
        <v>0</v>
      </c>
      <c r="I97" s="124">
        <f t="shared" si="28"/>
        <v>0</v>
      </c>
      <c r="J97" s="124">
        <f t="shared" si="28"/>
        <v>0</v>
      </c>
      <c r="K97" s="124">
        <f t="shared" si="28"/>
        <v>0</v>
      </c>
      <c r="L97" s="124">
        <f t="shared" si="28"/>
        <v>0</v>
      </c>
      <c r="M97" s="124">
        <f t="shared" si="28"/>
        <v>0</v>
      </c>
      <c r="N97" s="124">
        <f t="shared" si="28"/>
        <v>0</v>
      </c>
      <c r="O97" s="124">
        <f t="shared" si="28"/>
        <v>0</v>
      </c>
      <c r="P97" s="124">
        <f>P98+P99</f>
        <v>0</v>
      </c>
      <c r="Q97" s="106">
        <f t="shared" si="27"/>
        <v>0</v>
      </c>
      <c r="R97" s="123">
        <f t="shared" si="23"/>
        <v>0</v>
      </c>
    </row>
    <row r="98" spans="2:18" ht="38.25" customHeight="1">
      <c r="B98" s="28" t="s">
        <v>90</v>
      </c>
      <c r="C98" s="78"/>
      <c r="D98" s="78"/>
      <c r="E98" s="122">
        <v>0</v>
      </c>
      <c r="F98" s="122">
        <v>0</v>
      </c>
      <c r="G98" s="122">
        <v>0</v>
      </c>
      <c r="H98" s="115">
        <v>0</v>
      </c>
      <c r="I98" s="115">
        <v>0</v>
      </c>
      <c r="J98" s="115">
        <v>0</v>
      </c>
      <c r="K98" s="115">
        <v>0</v>
      </c>
      <c r="L98" s="115">
        <v>0</v>
      </c>
      <c r="M98" s="115">
        <v>0</v>
      </c>
      <c r="N98" s="115">
        <v>0</v>
      </c>
      <c r="O98" s="115">
        <v>0</v>
      </c>
      <c r="P98" s="115">
        <v>0</v>
      </c>
      <c r="Q98" s="106">
        <f t="shared" si="27"/>
        <v>0</v>
      </c>
      <c r="R98" s="123">
        <f t="shared" si="23"/>
        <v>0</v>
      </c>
    </row>
    <row r="99" spans="2:18" ht="39" customHeight="1">
      <c r="B99" s="28" t="s">
        <v>91</v>
      </c>
      <c r="C99" s="78"/>
      <c r="D99" s="78"/>
      <c r="E99" s="122">
        <v>0</v>
      </c>
      <c r="F99" s="122">
        <v>0</v>
      </c>
      <c r="G99" s="122">
        <v>0</v>
      </c>
      <c r="H99" s="115">
        <v>0</v>
      </c>
      <c r="I99" s="115">
        <v>0</v>
      </c>
      <c r="J99" s="115">
        <v>0</v>
      </c>
      <c r="K99" s="115">
        <v>0</v>
      </c>
      <c r="L99" s="115">
        <v>0</v>
      </c>
      <c r="M99" s="115">
        <v>0</v>
      </c>
      <c r="N99" s="115">
        <v>0</v>
      </c>
      <c r="O99" s="115">
        <v>0</v>
      </c>
      <c r="P99" s="115">
        <v>0</v>
      </c>
      <c r="Q99" s="106">
        <f t="shared" si="27"/>
        <v>0</v>
      </c>
      <c r="R99" s="123">
        <f t="shared" si="23"/>
        <v>0</v>
      </c>
    </row>
    <row r="100" spans="2:18" ht="28.5" customHeight="1">
      <c r="B100" s="11" t="s">
        <v>92</v>
      </c>
      <c r="C100" s="76"/>
      <c r="D100" s="76"/>
      <c r="E100" s="106">
        <f>E101+E102</f>
        <v>0</v>
      </c>
      <c r="F100" s="106">
        <f aca="true" t="shared" si="29" ref="F100:O100">F101+F102</f>
        <v>0</v>
      </c>
      <c r="G100" s="106">
        <f t="shared" si="29"/>
        <v>0</v>
      </c>
      <c r="H100" s="124">
        <f t="shared" si="29"/>
        <v>0</v>
      </c>
      <c r="I100" s="124">
        <f t="shared" si="29"/>
        <v>0</v>
      </c>
      <c r="J100" s="124">
        <f t="shared" si="29"/>
        <v>0</v>
      </c>
      <c r="K100" s="124">
        <f t="shared" si="29"/>
        <v>0</v>
      </c>
      <c r="L100" s="124">
        <f t="shared" si="29"/>
        <v>0</v>
      </c>
      <c r="M100" s="124">
        <f>M101+M102</f>
        <v>0</v>
      </c>
      <c r="N100" s="124">
        <f t="shared" si="29"/>
        <v>0</v>
      </c>
      <c r="O100" s="124">
        <f t="shared" si="29"/>
        <v>0</v>
      </c>
      <c r="P100" s="124">
        <f>P101+P102</f>
        <v>0</v>
      </c>
      <c r="Q100" s="106">
        <f t="shared" si="27"/>
        <v>0</v>
      </c>
      <c r="R100" s="123">
        <f t="shared" si="23"/>
        <v>0</v>
      </c>
    </row>
    <row r="101" spans="2:18" ht="24.95" customHeight="1">
      <c r="B101" s="28" t="s">
        <v>93</v>
      </c>
      <c r="C101" s="78"/>
      <c r="D101" s="78"/>
      <c r="E101" s="106">
        <v>0</v>
      </c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f t="shared" si="27"/>
        <v>0</v>
      </c>
      <c r="R101" s="123">
        <f t="shared" si="23"/>
        <v>0</v>
      </c>
    </row>
    <row r="102" spans="2:18" ht="24.95" customHeight="1">
      <c r="B102" s="28" t="s">
        <v>94</v>
      </c>
      <c r="C102" s="78"/>
      <c r="D102" s="78"/>
      <c r="E102" s="106">
        <v>0</v>
      </c>
      <c r="F102" s="106">
        <v>0</v>
      </c>
      <c r="G102" s="106">
        <v>0</v>
      </c>
      <c r="H102" s="124">
        <v>0</v>
      </c>
      <c r="I102" s="124">
        <v>0</v>
      </c>
      <c r="J102" s="124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06">
        <f t="shared" si="27"/>
        <v>0</v>
      </c>
      <c r="R102" s="123">
        <f t="shared" si="23"/>
        <v>0</v>
      </c>
    </row>
    <row r="103" spans="2:18" ht="30" customHeight="1">
      <c r="B103" s="11" t="s">
        <v>95</v>
      </c>
      <c r="C103" s="76"/>
      <c r="D103" s="76"/>
      <c r="E103" s="106">
        <f aca="true" t="shared" si="30" ref="E103:P103">E104</f>
        <v>0</v>
      </c>
      <c r="F103" s="106">
        <f t="shared" si="30"/>
        <v>0</v>
      </c>
      <c r="G103" s="106">
        <f t="shared" si="30"/>
        <v>0</v>
      </c>
      <c r="H103" s="124">
        <f t="shared" si="30"/>
        <v>0</v>
      </c>
      <c r="I103" s="124">
        <f t="shared" si="30"/>
        <v>0</v>
      </c>
      <c r="J103" s="124">
        <f t="shared" si="30"/>
        <v>0</v>
      </c>
      <c r="K103" s="124">
        <f t="shared" si="30"/>
        <v>0</v>
      </c>
      <c r="L103" s="124">
        <f t="shared" si="30"/>
        <v>0</v>
      </c>
      <c r="M103" s="124">
        <f t="shared" si="30"/>
        <v>0</v>
      </c>
      <c r="N103" s="124">
        <f t="shared" si="30"/>
        <v>0</v>
      </c>
      <c r="O103" s="124">
        <f t="shared" si="30"/>
        <v>0</v>
      </c>
      <c r="P103" s="124">
        <f t="shared" si="30"/>
        <v>0</v>
      </c>
      <c r="Q103" s="106">
        <f t="shared" si="27"/>
        <v>0</v>
      </c>
      <c r="R103" s="123">
        <f t="shared" si="23"/>
        <v>0</v>
      </c>
    </row>
    <row r="104" spans="2:18" ht="24.95" customHeight="1">
      <c r="B104" s="28" t="s">
        <v>96</v>
      </c>
      <c r="C104" s="78"/>
      <c r="D104" s="78"/>
      <c r="E104" s="106">
        <v>0</v>
      </c>
      <c r="F104" s="106">
        <v>0</v>
      </c>
      <c r="G104" s="106">
        <v>0</v>
      </c>
      <c r="H104" s="124">
        <v>0</v>
      </c>
      <c r="I104" s="124">
        <v>0</v>
      </c>
      <c r="J104" s="124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06">
        <f t="shared" si="27"/>
        <v>0</v>
      </c>
      <c r="R104" s="123">
        <f t="shared" si="23"/>
        <v>0</v>
      </c>
    </row>
    <row r="105" spans="2:18" ht="28.5" customHeight="1" thickBot="1">
      <c r="B105" s="29" t="s">
        <v>97</v>
      </c>
      <c r="C105" s="79"/>
      <c r="D105" s="79"/>
      <c r="E105" s="30">
        <f aca="true" t="shared" si="31" ref="E105:R105">E97+E100+E103</f>
        <v>0</v>
      </c>
      <c r="F105" s="30">
        <f t="shared" si="31"/>
        <v>0</v>
      </c>
      <c r="G105" s="30">
        <f t="shared" si="31"/>
        <v>0</v>
      </c>
      <c r="H105" s="30">
        <f t="shared" si="31"/>
        <v>0</v>
      </c>
      <c r="I105" s="30">
        <f t="shared" si="31"/>
        <v>0</v>
      </c>
      <c r="J105" s="30">
        <f t="shared" si="31"/>
        <v>0</v>
      </c>
      <c r="K105" s="30">
        <f t="shared" si="31"/>
        <v>0</v>
      </c>
      <c r="L105" s="30">
        <f t="shared" si="31"/>
        <v>0</v>
      </c>
      <c r="M105" s="30">
        <f t="shared" si="31"/>
        <v>0</v>
      </c>
      <c r="N105" s="30">
        <f t="shared" si="31"/>
        <v>0</v>
      </c>
      <c r="O105" s="30">
        <f t="shared" si="31"/>
        <v>0</v>
      </c>
      <c r="P105" s="30">
        <f t="shared" si="31"/>
        <v>0</v>
      </c>
      <c r="Q105" s="30">
        <f t="shared" si="31"/>
        <v>0</v>
      </c>
      <c r="R105" s="109">
        <f t="shared" si="31"/>
        <v>0</v>
      </c>
    </row>
    <row r="106" spans="2:18" ht="26.25" customHeight="1" thickBot="1">
      <c r="B106" s="31" t="s">
        <v>98</v>
      </c>
      <c r="C106" s="125">
        <f>+C95</f>
        <v>6714043346</v>
      </c>
      <c r="D106" s="125">
        <f>+D95</f>
        <v>13598778716</v>
      </c>
      <c r="E106" s="32">
        <f aca="true" t="shared" si="32" ref="E106:P106">E95+E105</f>
        <v>255464607.8</v>
      </c>
      <c r="F106" s="32">
        <f t="shared" si="32"/>
        <v>329821169.74</v>
      </c>
      <c r="G106" s="32">
        <f t="shared" si="32"/>
        <v>554476871.72</v>
      </c>
      <c r="H106" s="33">
        <f t="shared" si="32"/>
        <v>356247205.28</v>
      </c>
      <c r="I106" s="33">
        <f t="shared" si="32"/>
        <v>428327562.45</v>
      </c>
      <c r="J106" s="33">
        <f t="shared" si="32"/>
        <v>413508313.17</v>
      </c>
      <c r="K106" s="33">
        <f t="shared" si="32"/>
        <v>360949038.28</v>
      </c>
      <c r="L106" s="33">
        <f t="shared" si="32"/>
        <v>1204267778.77</v>
      </c>
      <c r="M106" s="33">
        <f t="shared" si="32"/>
        <v>1267247686.18</v>
      </c>
      <c r="N106" s="33">
        <f t="shared" si="32"/>
        <v>1373029102.89</v>
      </c>
      <c r="O106" s="33">
        <f t="shared" si="32"/>
        <v>3327648517.9500003</v>
      </c>
      <c r="P106" s="33">
        <f t="shared" si="32"/>
        <v>0</v>
      </c>
      <c r="Q106" s="32">
        <f>Q95+Q105</f>
        <v>9870987854.230001</v>
      </c>
      <c r="R106" s="32">
        <f>+R95</f>
        <v>6543339336.28</v>
      </c>
    </row>
    <row r="107" spans="2:17" ht="5.25" customHeight="1" thickBot="1">
      <c r="B107" s="34"/>
      <c r="C107" s="80"/>
      <c r="D107" s="80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5"/>
    </row>
    <row r="108" spans="2:18" ht="15.75" customHeight="1">
      <c r="B108" s="110" t="s">
        <v>99</v>
      </c>
      <c r="C108" s="111"/>
      <c r="D108" s="111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3"/>
      <c r="R108" s="114"/>
    </row>
    <row r="109" spans="2:18" ht="3.75" customHeight="1">
      <c r="B109" s="34"/>
      <c r="C109" s="80"/>
      <c r="D109" s="80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39"/>
      <c r="R109" s="35"/>
    </row>
    <row r="110" spans="2:18" ht="18" customHeight="1">
      <c r="B110" s="40" t="s">
        <v>100</v>
      </c>
      <c r="C110" s="82"/>
      <c r="D110" s="82"/>
      <c r="E110" s="116"/>
      <c r="F110" s="116"/>
      <c r="G110" s="116"/>
      <c r="H110" s="116"/>
      <c r="I110" s="116"/>
      <c r="J110" s="116"/>
      <c r="K110" s="116"/>
      <c r="L110" s="117"/>
      <c r="M110" s="117"/>
      <c r="N110" s="117"/>
      <c r="O110" s="117"/>
      <c r="P110" s="117"/>
      <c r="Q110" s="38"/>
      <c r="R110" s="35"/>
    </row>
    <row r="111" spans="2:18" ht="15" customHeight="1">
      <c r="B111" s="42" t="s">
        <v>101</v>
      </c>
      <c r="C111" s="83"/>
      <c r="D111" s="83"/>
      <c r="E111" s="43"/>
      <c r="F111" s="43"/>
      <c r="G111" s="43"/>
      <c r="H111" s="43"/>
      <c r="I111" s="43"/>
      <c r="J111" s="43"/>
      <c r="K111" s="43"/>
      <c r="L111" s="43"/>
      <c r="M111" s="43"/>
      <c r="N111" s="118"/>
      <c r="O111" s="43"/>
      <c r="P111" s="116"/>
      <c r="Q111" s="44"/>
      <c r="R111" s="35"/>
    </row>
    <row r="112" spans="2:18" ht="15" customHeight="1">
      <c r="B112" s="42" t="s">
        <v>109</v>
      </c>
      <c r="C112" s="83"/>
      <c r="D112" s="83"/>
      <c r="E112" s="43"/>
      <c r="F112" s="43"/>
      <c r="G112" s="43"/>
      <c r="H112" s="43"/>
      <c r="I112" s="43"/>
      <c r="J112" s="43"/>
      <c r="K112" s="43"/>
      <c r="L112" s="43"/>
      <c r="M112" s="43"/>
      <c r="N112" s="118"/>
      <c r="O112" s="43"/>
      <c r="P112" s="116"/>
      <c r="Q112" s="44"/>
      <c r="R112" s="35"/>
    </row>
    <row r="113" spans="2:18" ht="15" customHeight="1">
      <c r="B113" s="42" t="s">
        <v>110</v>
      </c>
      <c r="C113" s="83"/>
      <c r="D113" s="83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38"/>
      <c r="R113" s="35"/>
    </row>
    <row r="114" spans="2:20" ht="15" customHeight="1">
      <c r="B114" s="42" t="s">
        <v>111</v>
      </c>
      <c r="C114" s="83"/>
      <c r="D114" s="83"/>
      <c r="E114" s="80"/>
      <c r="F114" s="80"/>
      <c r="G114" s="80"/>
      <c r="H114" s="80"/>
      <c r="I114" s="80"/>
      <c r="J114" s="117"/>
      <c r="K114" s="80"/>
      <c r="L114" s="80"/>
      <c r="M114" s="116"/>
      <c r="N114" s="117"/>
      <c r="O114" s="80"/>
      <c r="P114" s="92"/>
      <c r="Q114" s="45"/>
      <c r="R114" s="35"/>
      <c r="T114" s="88"/>
    </row>
    <row r="115" spans="2:20" ht="15" customHeight="1">
      <c r="B115" s="42" t="s">
        <v>112</v>
      </c>
      <c r="C115" s="83"/>
      <c r="D115" s="83"/>
      <c r="E115" s="80"/>
      <c r="F115" s="80"/>
      <c r="G115" s="80"/>
      <c r="H115" s="80"/>
      <c r="I115" s="80"/>
      <c r="J115" s="117"/>
      <c r="K115" s="80"/>
      <c r="L115" s="80"/>
      <c r="M115" s="116"/>
      <c r="N115" s="117"/>
      <c r="O115" s="80"/>
      <c r="P115" s="92"/>
      <c r="Q115" s="45"/>
      <c r="R115" s="35"/>
      <c r="T115" s="88"/>
    </row>
    <row r="116" spans="2:20" ht="19.5" customHeight="1">
      <c r="B116" s="47" t="s">
        <v>113</v>
      </c>
      <c r="C116" s="84"/>
      <c r="D116" s="84"/>
      <c r="E116" s="80"/>
      <c r="F116" s="80"/>
      <c r="G116" s="80"/>
      <c r="H116" s="80"/>
      <c r="I116" s="80"/>
      <c r="J116" s="80"/>
      <c r="K116" s="80"/>
      <c r="L116" s="80"/>
      <c r="M116" s="80"/>
      <c r="N116" s="118"/>
      <c r="O116" s="80"/>
      <c r="P116" s="118"/>
      <c r="Q116" s="45"/>
      <c r="R116" s="35"/>
      <c r="T116" s="88"/>
    </row>
    <row r="117" spans="2:20" ht="19.5" customHeight="1">
      <c r="B117" s="47"/>
      <c r="C117" s="84"/>
      <c r="D117" s="84"/>
      <c r="E117" s="80"/>
      <c r="F117" s="80"/>
      <c r="G117" s="80"/>
      <c r="H117" s="80"/>
      <c r="I117" s="80"/>
      <c r="J117" s="80"/>
      <c r="K117" s="80"/>
      <c r="L117" s="80"/>
      <c r="M117" s="80"/>
      <c r="N117" s="118"/>
      <c r="O117" s="80"/>
      <c r="P117" s="118"/>
      <c r="Q117" s="45"/>
      <c r="R117" s="35"/>
      <c r="T117" s="88"/>
    </row>
    <row r="118" spans="2:20" ht="19.5" customHeight="1">
      <c r="B118" s="47"/>
      <c r="C118" s="84"/>
      <c r="D118" s="84"/>
      <c r="E118" s="80"/>
      <c r="F118" s="80"/>
      <c r="G118" s="80"/>
      <c r="H118" s="80"/>
      <c r="I118" s="80"/>
      <c r="J118" s="80"/>
      <c r="K118" s="80"/>
      <c r="L118" s="80"/>
      <c r="M118" s="80"/>
      <c r="N118" s="118"/>
      <c r="O118" s="80"/>
      <c r="P118" s="118"/>
      <c r="Q118" s="45"/>
      <c r="R118" s="35"/>
      <c r="T118" s="88"/>
    </row>
    <row r="119" spans="2:20" ht="19.5" customHeight="1">
      <c r="B119" s="47"/>
      <c r="C119" s="84"/>
      <c r="D119" s="84"/>
      <c r="E119" s="80"/>
      <c r="F119" s="80"/>
      <c r="G119" s="80"/>
      <c r="H119" s="80"/>
      <c r="I119" s="80"/>
      <c r="J119" s="80"/>
      <c r="K119" s="80"/>
      <c r="L119" s="80"/>
      <c r="M119" s="80"/>
      <c r="N119" s="118"/>
      <c r="O119" s="80"/>
      <c r="P119" s="118"/>
      <c r="Q119" s="45"/>
      <c r="R119" s="35"/>
      <c r="T119" s="88"/>
    </row>
    <row r="120" spans="2:20" ht="19.5" customHeight="1">
      <c r="B120" s="47"/>
      <c r="C120" s="84"/>
      <c r="D120" s="84"/>
      <c r="E120" s="80"/>
      <c r="F120" s="80"/>
      <c r="G120" s="80"/>
      <c r="H120" s="80"/>
      <c r="I120" s="80"/>
      <c r="J120" s="80"/>
      <c r="K120" s="80"/>
      <c r="L120" s="80"/>
      <c r="M120" s="80"/>
      <c r="N120" s="118"/>
      <c r="O120" s="80"/>
      <c r="P120" s="118"/>
      <c r="Q120" s="45"/>
      <c r="R120" s="35"/>
      <c r="T120" s="88"/>
    </row>
    <row r="121" spans="2:20" ht="19.5" customHeight="1">
      <c r="B121" s="47"/>
      <c r="C121" s="84"/>
      <c r="D121" s="84"/>
      <c r="E121" s="80"/>
      <c r="F121" s="80"/>
      <c r="G121" s="80"/>
      <c r="H121" s="80"/>
      <c r="I121" s="80"/>
      <c r="J121" s="80"/>
      <c r="K121" s="80"/>
      <c r="L121" s="80"/>
      <c r="M121" s="80"/>
      <c r="N121" s="118"/>
      <c r="O121" s="80"/>
      <c r="P121" s="118"/>
      <c r="Q121" s="45"/>
      <c r="R121" s="35"/>
      <c r="T121" s="88"/>
    </row>
    <row r="122" spans="2:20" ht="19.5" customHeight="1">
      <c r="B122" s="47"/>
      <c r="C122" s="84"/>
      <c r="D122" s="84"/>
      <c r="E122" s="80"/>
      <c r="F122" s="80"/>
      <c r="G122" s="80"/>
      <c r="H122" s="80"/>
      <c r="I122" s="80"/>
      <c r="J122" s="80"/>
      <c r="K122" s="80"/>
      <c r="L122" s="80"/>
      <c r="M122" s="80"/>
      <c r="N122" s="118"/>
      <c r="O122" s="80"/>
      <c r="P122" s="118"/>
      <c r="Q122" s="45"/>
      <c r="R122" s="35"/>
      <c r="T122" s="88"/>
    </row>
    <row r="123" spans="2:20" ht="19.5" customHeight="1">
      <c r="B123" s="47"/>
      <c r="C123" s="84"/>
      <c r="D123" s="84"/>
      <c r="E123" s="80"/>
      <c r="F123" s="80"/>
      <c r="G123" s="80"/>
      <c r="H123" s="80"/>
      <c r="I123" s="80"/>
      <c r="J123" s="80"/>
      <c r="K123" s="80"/>
      <c r="L123" s="80"/>
      <c r="M123" s="80"/>
      <c r="N123" s="118"/>
      <c r="O123" s="80"/>
      <c r="P123" s="118"/>
      <c r="Q123" s="45"/>
      <c r="R123" s="35"/>
      <c r="T123" s="88"/>
    </row>
    <row r="124" spans="2:20" ht="19.5" customHeight="1">
      <c r="B124" s="47"/>
      <c r="C124" s="84"/>
      <c r="D124" s="84"/>
      <c r="E124" s="80"/>
      <c r="F124" s="80"/>
      <c r="G124" s="80"/>
      <c r="H124" s="80"/>
      <c r="I124" s="80"/>
      <c r="J124" s="80"/>
      <c r="K124" s="80"/>
      <c r="L124" s="80"/>
      <c r="M124" s="80"/>
      <c r="N124" s="118"/>
      <c r="O124" s="80"/>
      <c r="P124" s="118"/>
      <c r="Q124" s="45"/>
      <c r="R124" s="35"/>
      <c r="T124" s="88"/>
    </row>
    <row r="125" spans="2:20" ht="19.5" customHeight="1">
      <c r="B125" s="36"/>
      <c r="C125" s="81"/>
      <c r="D125" s="81"/>
      <c r="E125" s="132"/>
      <c r="F125" s="132"/>
      <c r="G125" s="80"/>
      <c r="H125" s="132"/>
      <c r="I125" s="132"/>
      <c r="J125" s="80"/>
      <c r="K125" s="80"/>
      <c r="L125" s="80"/>
      <c r="M125" s="80"/>
      <c r="N125" s="118"/>
      <c r="O125" s="80"/>
      <c r="P125" s="118"/>
      <c r="Q125" s="45"/>
      <c r="R125" s="35"/>
      <c r="T125" s="88"/>
    </row>
    <row r="126" spans="2:20" ht="19.5" customHeight="1">
      <c r="B126" s="36"/>
      <c r="C126" s="81"/>
      <c r="D126" s="81"/>
      <c r="E126" s="119"/>
      <c r="F126" s="119"/>
      <c r="G126" s="80"/>
      <c r="H126" s="119"/>
      <c r="I126" s="119"/>
      <c r="J126" s="80"/>
      <c r="K126" s="80"/>
      <c r="L126" s="80"/>
      <c r="M126" s="80"/>
      <c r="N126" s="118"/>
      <c r="O126" s="80"/>
      <c r="P126" s="118"/>
      <c r="Q126" s="45"/>
      <c r="R126" s="35"/>
      <c r="T126" s="88"/>
    </row>
    <row r="127" spans="2:20" ht="19.5" customHeight="1">
      <c r="B127" s="36"/>
      <c r="C127" s="81"/>
      <c r="D127" s="81"/>
      <c r="E127" s="119"/>
      <c r="F127" s="119"/>
      <c r="G127" s="80"/>
      <c r="H127" s="119"/>
      <c r="I127" s="119"/>
      <c r="J127" s="80"/>
      <c r="K127" s="80"/>
      <c r="L127" s="80"/>
      <c r="M127" s="80"/>
      <c r="N127" s="118"/>
      <c r="O127" s="80"/>
      <c r="P127" s="118"/>
      <c r="Q127" s="45"/>
      <c r="R127" s="35"/>
      <c r="T127" s="88"/>
    </row>
    <row r="128" spans="2:20" ht="23.25" customHeight="1">
      <c r="B128" s="48"/>
      <c r="C128" s="85"/>
      <c r="D128" s="85"/>
      <c r="E128" s="139"/>
      <c r="F128" s="139"/>
      <c r="G128" s="80"/>
      <c r="H128" s="139"/>
      <c r="I128" s="139"/>
      <c r="J128" s="80"/>
      <c r="K128" s="80"/>
      <c r="L128" s="80"/>
      <c r="M128" s="80"/>
      <c r="N128" s="118"/>
      <c r="O128" s="80"/>
      <c r="P128" s="118"/>
      <c r="Q128" s="45"/>
      <c r="R128" s="35"/>
      <c r="T128" s="88"/>
    </row>
    <row r="129" spans="2:20" ht="18" customHeight="1">
      <c r="B129" s="49"/>
      <c r="C129" s="86"/>
      <c r="D129" s="86"/>
      <c r="E129" s="140"/>
      <c r="F129" s="140"/>
      <c r="G129" s="80"/>
      <c r="H129" s="140"/>
      <c r="I129" s="140"/>
      <c r="J129" s="80"/>
      <c r="K129" s="80"/>
      <c r="L129" s="80"/>
      <c r="M129" s="80"/>
      <c r="N129" s="118"/>
      <c r="O129" s="80"/>
      <c r="P129" s="118"/>
      <c r="Q129" s="45"/>
      <c r="R129" s="35"/>
      <c r="T129" s="88"/>
    </row>
    <row r="130" spans="2:28" ht="21" customHeight="1" thickBot="1">
      <c r="B130" s="50"/>
      <c r="C130" s="70"/>
      <c r="D130" s="70"/>
      <c r="E130" s="51"/>
      <c r="F130" s="51"/>
      <c r="G130" s="51"/>
      <c r="H130" s="141"/>
      <c r="I130" s="141"/>
      <c r="J130" s="51"/>
      <c r="K130" s="51"/>
      <c r="L130" s="51"/>
      <c r="M130" s="52"/>
      <c r="N130" s="53"/>
      <c r="O130" s="51"/>
      <c r="P130" s="51"/>
      <c r="Q130" s="54"/>
      <c r="R130" s="120"/>
      <c r="V130" s="131"/>
      <c r="W130" s="131"/>
      <c r="AA130" s="55"/>
      <c r="AB130" s="90"/>
    </row>
    <row r="131" spans="2:28" ht="19.5" customHeight="1">
      <c r="B131" s="69"/>
      <c r="C131" s="69"/>
      <c r="D131" s="69"/>
      <c r="N131" s="90"/>
      <c r="Q131" s="56"/>
      <c r="AB131" s="90"/>
    </row>
    <row r="132" spans="2:5" ht="21.75" customHeight="1">
      <c r="B132" s="57"/>
      <c r="C132" s="57"/>
      <c r="D132" s="57"/>
      <c r="E132" s="58"/>
    </row>
    <row r="133" spans="2:17" ht="21.75" customHeight="1">
      <c r="B133" s="129"/>
      <c r="C133" s="129"/>
      <c r="D133" s="129"/>
      <c r="E133" s="129"/>
      <c r="F133" s="129"/>
      <c r="G133" s="37"/>
      <c r="H133" s="59"/>
      <c r="I133" s="60"/>
      <c r="J133" s="37"/>
      <c r="K133" s="37"/>
      <c r="L133" s="37"/>
      <c r="M133" s="90"/>
      <c r="N133" s="37"/>
      <c r="O133" s="37"/>
      <c r="P133" s="90"/>
      <c r="Q133" s="61"/>
    </row>
    <row r="134" spans="8:17" ht="21.75" customHeight="1">
      <c r="H134" s="37"/>
      <c r="I134" s="90"/>
      <c r="L134" s="88"/>
      <c r="M134" s="90"/>
      <c r="P134" s="90"/>
      <c r="Q134" s="90"/>
    </row>
    <row r="135" spans="2:17" ht="21.75" customHeight="1">
      <c r="B135" s="91"/>
      <c r="C135" s="91"/>
      <c r="D135" s="91"/>
      <c r="M135" s="90"/>
      <c r="P135" s="90"/>
      <c r="Q135" s="90"/>
    </row>
    <row r="136" spans="8:17" ht="21.75" customHeight="1">
      <c r="H136" s="90"/>
      <c r="I136" s="37"/>
      <c r="J136" s="37"/>
      <c r="M136" s="90"/>
      <c r="Q136" s="90"/>
    </row>
    <row r="137" spans="9:17" ht="21.75" customHeight="1">
      <c r="I137" s="41"/>
      <c r="Q137" s="90"/>
    </row>
    <row r="138" spans="2:13" ht="21.75" customHeight="1">
      <c r="B138" s="130"/>
      <c r="C138" s="130"/>
      <c r="D138" s="130"/>
      <c r="E138" s="130"/>
      <c r="F138" s="130"/>
      <c r="K138" s="62"/>
      <c r="M138" s="88"/>
    </row>
    <row r="139" spans="2:17" ht="21.75" customHeight="1">
      <c r="B139" s="129"/>
      <c r="C139" s="129"/>
      <c r="D139" s="129"/>
      <c r="E139" s="129"/>
      <c r="F139" s="129"/>
      <c r="Q139" s="89"/>
    </row>
    <row r="140" ht="21.75" customHeight="1"/>
    <row r="141" spans="5:17" ht="21.75" customHeight="1"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</row>
    <row r="142" spans="5:17" ht="21.75" customHeight="1"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</row>
    <row r="143" spans="2:9" ht="21.75" customHeight="1">
      <c r="B143" s="64"/>
      <c r="C143" s="64"/>
      <c r="D143" s="64"/>
      <c r="E143" s="127"/>
      <c r="F143" s="127"/>
      <c r="H143" s="127"/>
      <c r="I143" s="127"/>
    </row>
    <row r="144" spans="2:9" ht="21.75" customHeight="1">
      <c r="B144" s="73"/>
      <c r="C144" s="73"/>
      <c r="D144" s="73"/>
      <c r="E144" s="126"/>
      <c r="F144" s="126"/>
      <c r="H144" s="126"/>
      <c r="I144" s="126"/>
    </row>
    <row r="145" spans="2:9" ht="21.75" customHeight="1">
      <c r="B145" s="72"/>
      <c r="C145" s="72"/>
      <c r="D145" s="72"/>
      <c r="E145" s="127"/>
      <c r="F145" s="128"/>
      <c r="H145" s="128"/>
      <c r="I145" s="128"/>
    </row>
    <row r="146" ht="21.75" customHeight="1">
      <c r="O146" s="90"/>
    </row>
    <row r="147" ht="21.75" customHeight="1"/>
    <row r="148" ht="21.75" customHeight="1">
      <c r="O148" s="74"/>
    </row>
    <row r="149" ht="21.75" customHeight="1">
      <c r="O149" s="74"/>
    </row>
    <row r="150" ht="21.75" customHeight="1">
      <c r="O150" s="74"/>
    </row>
    <row r="151" spans="12:15" ht="21.75" customHeight="1">
      <c r="L151" s="90"/>
      <c r="O151" s="74"/>
    </row>
    <row r="152" spans="12:15" ht="21.75" customHeight="1">
      <c r="L152" s="90"/>
      <c r="O152" s="90"/>
    </row>
    <row r="153" spans="5:12" ht="21.75" customHeight="1">
      <c r="E153" s="90"/>
      <c r="L153" s="90"/>
    </row>
    <row r="154" spans="5:12" ht="21.75" customHeight="1">
      <c r="E154" s="56"/>
      <c r="L154" s="90"/>
    </row>
    <row r="155" ht="21.75" customHeight="1">
      <c r="L155" s="90"/>
    </row>
    <row r="156" ht="21.75" customHeight="1">
      <c r="L156" s="90"/>
    </row>
    <row r="157" spans="5:12" ht="21.75" customHeight="1">
      <c r="E157" s="90"/>
      <c r="L157" s="90"/>
    </row>
    <row r="158" ht="21.75" customHeight="1"/>
    <row r="159" spans="5:12" ht="21.75" customHeight="1">
      <c r="E159" s="88"/>
      <c r="L159" s="90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4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V130:W130"/>
    <mergeCell ref="B15:R15"/>
    <mergeCell ref="B16:R16"/>
    <mergeCell ref="B17:R17"/>
    <mergeCell ref="B18:R18"/>
    <mergeCell ref="E19:R19"/>
    <mergeCell ref="E125:F125"/>
    <mergeCell ref="H125:I125"/>
    <mergeCell ref="E128:F128"/>
    <mergeCell ref="H128:I128"/>
    <mergeCell ref="E129:F129"/>
    <mergeCell ref="H129:I129"/>
    <mergeCell ref="H130:I130"/>
  </mergeCells>
  <printOptions/>
  <pageMargins left="0.7" right="0.7" top="0.75" bottom="0.75" header="0.3" footer="0.3"/>
  <pageSetup horizontalDpi="600" verticalDpi="600" orientation="portrait" r:id="rId2"/>
  <ignoredErrors>
    <ignoredError sqref="R29:R37 R39:R47 R49:R50 R53:R58 R60:R66 R68:R81" formulaRange="1"/>
    <ignoredError sqref="R95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0C2E1-8D33-4F0D-B9A0-3939CB0EF970}">
  <dimension ref="B15:AA159"/>
  <sheetViews>
    <sheetView workbookViewId="0" topLeftCell="A109">
      <selection activeCell="C135" sqref="C135"/>
    </sheetView>
  </sheetViews>
  <sheetFormatPr defaultColWidth="9.140625" defaultRowHeight="15"/>
  <cols>
    <col min="1" max="1" width="1.28515625" style="87" customWidth="1"/>
    <col min="2" max="2" width="83.140625" style="87" customWidth="1"/>
    <col min="3" max="3" width="30.28125" style="87" bestFit="1" customWidth="1"/>
    <col min="4" max="4" width="24.7109375" style="87" bestFit="1" customWidth="1"/>
    <col min="5" max="5" width="26.421875" style="87" customWidth="1"/>
    <col min="6" max="6" width="19.8515625" style="87" customWidth="1"/>
    <col min="7" max="7" width="21.140625" style="87" customWidth="1"/>
    <col min="8" max="8" width="22.140625" style="87" customWidth="1"/>
    <col min="9" max="9" width="22.421875" style="87" customWidth="1"/>
    <col min="10" max="10" width="22.7109375" style="87" customWidth="1"/>
    <col min="11" max="11" width="23.140625" style="87" customWidth="1"/>
    <col min="12" max="12" width="24.7109375" style="87" customWidth="1"/>
    <col min="13" max="13" width="25.140625" style="87" customWidth="1"/>
    <col min="14" max="15" width="25.00390625" style="87" bestFit="1" customWidth="1"/>
    <col min="16" max="16" width="12.421875" style="87" hidden="1" customWidth="1"/>
    <col min="17" max="17" width="21.57421875" style="87" bestFit="1" customWidth="1"/>
    <col min="18" max="18" width="3.8515625" style="87" customWidth="1"/>
    <col min="19" max="19" width="19.140625" style="87" customWidth="1"/>
    <col min="20" max="20" width="9.140625" style="87" customWidth="1"/>
    <col min="21" max="21" width="22.28125" style="87" customWidth="1"/>
    <col min="22" max="22" width="105.140625" style="87" customWidth="1"/>
    <col min="23" max="257" width="9.140625" style="87" customWidth="1"/>
    <col min="258" max="258" width="1.28515625" style="87" customWidth="1"/>
    <col min="259" max="259" width="83.140625" style="87" customWidth="1"/>
    <col min="260" max="260" width="21.00390625" style="87" customWidth="1"/>
    <col min="261" max="261" width="19.8515625" style="87" customWidth="1"/>
    <col min="262" max="262" width="21.140625" style="87" customWidth="1"/>
    <col min="263" max="263" width="22.140625" style="87" customWidth="1"/>
    <col min="264" max="264" width="22.421875" style="87" customWidth="1"/>
    <col min="265" max="265" width="22.7109375" style="87" customWidth="1"/>
    <col min="266" max="266" width="23.140625" style="87" customWidth="1"/>
    <col min="267" max="267" width="24.7109375" style="87" customWidth="1"/>
    <col min="268" max="268" width="25.140625" style="87" customWidth="1"/>
    <col min="269" max="269" width="24.57421875" style="87" customWidth="1"/>
    <col min="270" max="270" width="24.7109375" style="87" customWidth="1"/>
    <col min="271" max="271" width="0.71875" style="87" customWidth="1"/>
    <col min="272" max="272" width="22.140625" style="87" customWidth="1"/>
    <col min="273" max="273" width="1.1484375" style="87" customWidth="1"/>
    <col min="274" max="274" width="3.8515625" style="87" customWidth="1"/>
    <col min="275" max="275" width="19.140625" style="87" customWidth="1"/>
    <col min="276" max="276" width="9.140625" style="87" customWidth="1"/>
    <col min="277" max="277" width="22.28125" style="87" customWidth="1"/>
    <col min="278" max="278" width="105.140625" style="87" customWidth="1"/>
    <col min="279" max="513" width="9.140625" style="87" customWidth="1"/>
    <col min="514" max="514" width="1.28515625" style="87" customWidth="1"/>
    <col min="515" max="515" width="83.140625" style="87" customWidth="1"/>
    <col min="516" max="516" width="21.00390625" style="87" customWidth="1"/>
    <col min="517" max="517" width="19.8515625" style="87" customWidth="1"/>
    <col min="518" max="518" width="21.140625" style="87" customWidth="1"/>
    <col min="519" max="519" width="22.140625" style="87" customWidth="1"/>
    <col min="520" max="520" width="22.421875" style="87" customWidth="1"/>
    <col min="521" max="521" width="22.7109375" style="87" customWidth="1"/>
    <col min="522" max="522" width="23.140625" style="87" customWidth="1"/>
    <col min="523" max="523" width="24.7109375" style="87" customWidth="1"/>
    <col min="524" max="524" width="25.140625" style="87" customWidth="1"/>
    <col min="525" max="525" width="24.57421875" style="87" customWidth="1"/>
    <col min="526" max="526" width="24.7109375" style="87" customWidth="1"/>
    <col min="527" max="527" width="0.71875" style="87" customWidth="1"/>
    <col min="528" max="528" width="22.140625" style="87" customWidth="1"/>
    <col min="529" max="529" width="1.1484375" style="87" customWidth="1"/>
    <col min="530" max="530" width="3.8515625" style="87" customWidth="1"/>
    <col min="531" max="531" width="19.140625" style="87" customWidth="1"/>
    <col min="532" max="532" width="9.140625" style="87" customWidth="1"/>
    <col min="533" max="533" width="22.28125" style="87" customWidth="1"/>
    <col min="534" max="534" width="105.140625" style="87" customWidth="1"/>
    <col min="535" max="769" width="9.140625" style="87" customWidth="1"/>
    <col min="770" max="770" width="1.28515625" style="87" customWidth="1"/>
    <col min="771" max="771" width="83.140625" style="87" customWidth="1"/>
    <col min="772" max="772" width="21.00390625" style="87" customWidth="1"/>
    <col min="773" max="773" width="19.8515625" style="87" customWidth="1"/>
    <col min="774" max="774" width="21.140625" style="87" customWidth="1"/>
    <col min="775" max="775" width="22.140625" style="87" customWidth="1"/>
    <col min="776" max="776" width="22.421875" style="87" customWidth="1"/>
    <col min="777" max="777" width="22.7109375" style="87" customWidth="1"/>
    <col min="778" max="778" width="23.140625" style="87" customWidth="1"/>
    <col min="779" max="779" width="24.7109375" style="87" customWidth="1"/>
    <col min="780" max="780" width="25.140625" style="87" customWidth="1"/>
    <col min="781" max="781" width="24.57421875" style="87" customWidth="1"/>
    <col min="782" max="782" width="24.7109375" style="87" customWidth="1"/>
    <col min="783" max="783" width="0.71875" style="87" customWidth="1"/>
    <col min="784" max="784" width="22.140625" style="87" customWidth="1"/>
    <col min="785" max="785" width="1.1484375" style="87" customWidth="1"/>
    <col min="786" max="786" width="3.8515625" style="87" customWidth="1"/>
    <col min="787" max="787" width="19.140625" style="87" customWidth="1"/>
    <col min="788" max="788" width="9.140625" style="87" customWidth="1"/>
    <col min="789" max="789" width="22.28125" style="87" customWidth="1"/>
    <col min="790" max="790" width="105.140625" style="87" customWidth="1"/>
    <col min="791" max="1025" width="9.140625" style="87" customWidth="1"/>
    <col min="1026" max="1026" width="1.28515625" style="87" customWidth="1"/>
    <col min="1027" max="1027" width="83.140625" style="87" customWidth="1"/>
    <col min="1028" max="1028" width="21.00390625" style="87" customWidth="1"/>
    <col min="1029" max="1029" width="19.8515625" style="87" customWidth="1"/>
    <col min="1030" max="1030" width="21.140625" style="87" customWidth="1"/>
    <col min="1031" max="1031" width="22.140625" style="87" customWidth="1"/>
    <col min="1032" max="1032" width="22.421875" style="87" customWidth="1"/>
    <col min="1033" max="1033" width="22.7109375" style="87" customWidth="1"/>
    <col min="1034" max="1034" width="23.140625" style="87" customWidth="1"/>
    <col min="1035" max="1035" width="24.7109375" style="87" customWidth="1"/>
    <col min="1036" max="1036" width="25.140625" style="87" customWidth="1"/>
    <col min="1037" max="1037" width="24.57421875" style="87" customWidth="1"/>
    <col min="1038" max="1038" width="24.7109375" style="87" customWidth="1"/>
    <col min="1039" max="1039" width="0.71875" style="87" customWidth="1"/>
    <col min="1040" max="1040" width="22.140625" style="87" customWidth="1"/>
    <col min="1041" max="1041" width="1.1484375" style="87" customWidth="1"/>
    <col min="1042" max="1042" width="3.8515625" style="87" customWidth="1"/>
    <col min="1043" max="1043" width="19.140625" style="87" customWidth="1"/>
    <col min="1044" max="1044" width="9.140625" style="87" customWidth="1"/>
    <col min="1045" max="1045" width="22.28125" style="87" customWidth="1"/>
    <col min="1046" max="1046" width="105.140625" style="87" customWidth="1"/>
    <col min="1047" max="1281" width="9.140625" style="87" customWidth="1"/>
    <col min="1282" max="1282" width="1.28515625" style="87" customWidth="1"/>
    <col min="1283" max="1283" width="83.140625" style="87" customWidth="1"/>
    <col min="1284" max="1284" width="21.00390625" style="87" customWidth="1"/>
    <col min="1285" max="1285" width="19.8515625" style="87" customWidth="1"/>
    <col min="1286" max="1286" width="21.140625" style="87" customWidth="1"/>
    <col min="1287" max="1287" width="22.140625" style="87" customWidth="1"/>
    <col min="1288" max="1288" width="22.421875" style="87" customWidth="1"/>
    <col min="1289" max="1289" width="22.7109375" style="87" customWidth="1"/>
    <col min="1290" max="1290" width="23.140625" style="87" customWidth="1"/>
    <col min="1291" max="1291" width="24.7109375" style="87" customWidth="1"/>
    <col min="1292" max="1292" width="25.140625" style="87" customWidth="1"/>
    <col min="1293" max="1293" width="24.57421875" style="87" customWidth="1"/>
    <col min="1294" max="1294" width="24.7109375" style="87" customWidth="1"/>
    <col min="1295" max="1295" width="0.71875" style="87" customWidth="1"/>
    <col min="1296" max="1296" width="22.140625" style="87" customWidth="1"/>
    <col min="1297" max="1297" width="1.1484375" style="87" customWidth="1"/>
    <col min="1298" max="1298" width="3.8515625" style="87" customWidth="1"/>
    <col min="1299" max="1299" width="19.140625" style="87" customWidth="1"/>
    <col min="1300" max="1300" width="9.140625" style="87" customWidth="1"/>
    <col min="1301" max="1301" width="22.28125" style="87" customWidth="1"/>
    <col min="1302" max="1302" width="105.140625" style="87" customWidth="1"/>
    <col min="1303" max="1537" width="9.140625" style="87" customWidth="1"/>
    <col min="1538" max="1538" width="1.28515625" style="87" customWidth="1"/>
    <col min="1539" max="1539" width="83.140625" style="87" customWidth="1"/>
    <col min="1540" max="1540" width="21.00390625" style="87" customWidth="1"/>
    <col min="1541" max="1541" width="19.8515625" style="87" customWidth="1"/>
    <col min="1542" max="1542" width="21.140625" style="87" customWidth="1"/>
    <col min="1543" max="1543" width="22.140625" style="87" customWidth="1"/>
    <col min="1544" max="1544" width="22.421875" style="87" customWidth="1"/>
    <col min="1545" max="1545" width="22.7109375" style="87" customWidth="1"/>
    <col min="1546" max="1546" width="23.140625" style="87" customWidth="1"/>
    <col min="1547" max="1547" width="24.7109375" style="87" customWidth="1"/>
    <col min="1548" max="1548" width="25.140625" style="87" customWidth="1"/>
    <col min="1549" max="1549" width="24.57421875" style="87" customWidth="1"/>
    <col min="1550" max="1550" width="24.7109375" style="87" customWidth="1"/>
    <col min="1551" max="1551" width="0.71875" style="87" customWidth="1"/>
    <col min="1552" max="1552" width="22.140625" style="87" customWidth="1"/>
    <col min="1553" max="1553" width="1.1484375" style="87" customWidth="1"/>
    <col min="1554" max="1554" width="3.8515625" style="87" customWidth="1"/>
    <col min="1555" max="1555" width="19.140625" style="87" customWidth="1"/>
    <col min="1556" max="1556" width="9.140625" style="87" customWidth="1"/>
    <col min="1557" max="1557" width="22.28125" style="87" customWidth="1"/>
    <col min="1558" max="1558" width="105.140625" style="87" customWidth="1"/>
    <col min="1559" max="1793" width="9.140625" style="87" customWidth="1"/>
    <col min="1794" max="1794" width="1.28515625" style="87" customWidth="1"/>
    <col min="1795" max="1795" width="83.140625" style="87" customWidth="1"/>
    <col min="1796" max="1796" width="21.00390625" style="87" customWidth="1"/>
    <col min="1797" max="1797" width="19.8515625" style="87" customWidth="1"/>
    <col min="1798" max="1798" width="21.140625" style="87" customWidth="1"/>
    <col min="1799" max="1799" width="22.140625" style="87" customWidth="1"/>
    <col min="1800" max="1800" width="22.421875" style="87" customWidth="1"/>
    <col min="1801" max="1801" width="22.7109375" style="87" customWidth="1"/>
    <col min="1802" max="1802" width="23.140625" style="87" customWidth="1"/>
    <col min="1803" max="1803" width="24.7109375" style="87" customWidth="1"/>
    <col min="1804" max="1804" width="25.140625" style="87" customWidth="1"/>
    <col min="1805" max="1805" width="24.57421875" style="87" customWidth="1"/>
    <col min="1806" max="1806" width="24.7109375" style="87" customWidth="1"/>
    <col min="1807" max="1807" width="0.71875" style="87" customWidth="1"/>
    <col min="1808" max="1808" width="22.140625" style="87" customWidth="1"/>
    <col min="1809" max="1809" width="1.1484375" style="87" customWidth="1"/>
    <col min="1810" max="1810" width="3.8515625" style="87" customWidth="1"/>
    <col min="1811" max="1811" width="19.140625" style="87" customWidth="1"/>
    <col min="1812" max="1812" width="9.140625" style="87" customWidth="1"/>
    <col min="1813" max="1813" width="22.28125" style="87" customWidth="1"/>
    <col min="1814" max="1814" width="105.140625" style="87" customWidth="1"/>
    <col min="1815" max="2049" width="9.140625" style="87" customWidth="1"/>
    <col min="2050" max="2050" width="1.28515625" style="87" customWidth="1"/>
    <col min="2051" max="2051" width="83.140625" style="87" customWidth="1"/>
    <col min="2052" max="2052" width="21.00390625" style="87" customWidth="1"/>
    <col min="2053" max="2053" width="19.8515625" style="87" customWidth="1"/>
    <col min="2054" max="2054" width="21.140625" style="87" customWidth="1"/>
    <col min="2055" max="2055" width="22.140625" style="87" customWidth="1"/>
    <col min="2056" max="2056" width="22.421875" style="87" customWidth="1"/>
    <col min="2057" max="2057" width="22.7109375" style="87" customWidth="1"/>
    <col min="2058" max="2058" width="23.140625" style="87" customWidth="1"/>
    <col min="2059" max="2059" width="24.7109375" style="87" customWidth="1"/>
    <col min="2060" max="2060" width="25.140625" style="87" customWidth="1"/>
    <col min="2061" max="2061" width="24.57421875" style="87" customWidth="1"/>
    <col min="2062" max="2062" width="24.7109375" style="87" customWidth="1"/>
    <col min="2063" max="2063" width="0.71875" style="87" customWidth="1"/>
    <col min="2064" max="2064" width="22.140625" style="87" customWidth="1"/>
    <col min="2065" max="2065" width="1.1484375" style="87" customWidth="1"/>
    <col min="2066" max="2066" width="3.8515625" style="87" customWidth="1"/>
    <col min="2067" max="2067" width="19.140625" style="87" customWidth="1"/>
    <col min="2068" max="2068" width="9.140625" style="87" customWidth="1"/>
    <col min="2069" max="2069" width="22.28125" style="87" customWidth="1"/>
    <col min="2070" max="2070" width="105.140625" style="87" customWidth="1"/>
    <col min="2071" max="2305" width="9.140625" style="87" customWidth="1"/>
    <col min="2306" max="2306" width="1.28515625" style="87" customWidth="1"/>
    <col min="2307" max="2307" width="83.140625" style="87" customWidth="1"/>
    <col min="2308" max="2308" width="21.00390625" style="87" customWidth="1"/>
    <col min="2309" max="2309" width="19.8515625" style="87" customWidth="1"/>
    <col min="2310" max="2310" width="21.140625" style="87" customWidth="1"/>
    <col min="2311" max="2311" width="22.140625" style="87" customWidth="1"/>
    <col min="2312" max="2312" width="22.421875" style="87" customWidth="1"/>
    <col min="2313" max="2313" width="22.7109375" style="87" customWidth="1"/>
    <col min="2314" max="2314" width="23.140625" style="87" customWidth="1"/>
    <col min="2315" max="2315" width="24.7109375" style="87" customWidth="1"/>
    <col min="2316" max="2316" width="25.140625" style="87" customWidth="1"/>
    <col min="2317" max="2317" width="24.57421875" style="87" customWidth="1"/>
    <col min="2318" max="2318" width="24.7109375" style="87" customWidth="1"/>
    <col min="2319" max="2319" width="0.71875" style="87" customWidth="1"/>
    <col min="2320" max="2320" width="22.140625" style="87" customWidth="1"/>
    <col min="2321" max="2321" width="1.1484375" style="87" customWidth="1"/>
    <col min="2322" max="2322" width="3.8515625" style="87" customWidth="1"/>
    <col min="2323" max="2323" width="19.140625" style="87" customWidth="1"/>
    <col min="2324" max="2324" width="9.140625" style="87" customWidth="1"/>
    <col min="2325" max="2325" width="22.28125" style="87" customWidth="1"/>
    <col min="2326" max="2326" width="105.140625" style="87" customWidth="1"/>
    <col min="2327" max="2561" width="9.140625" style="87" customWidth="1"/>
    <col min="2562" max="2562" width="1.28515625" style="87" customWidth="1"/>
    <col min="2563" max="2563" width="83.140625" style="87" customWidth="1"/>
    <col min="2564" max="2564" width="21.00390625" style="87" customWidth="1"/>
    <col min="2565" max="2565" width="19.8515625" style="87" customWidth="1"/>
    <col min="2566" max="2566" width="21.140625" style="87" customWidth="1"/>
    <col min="2567" max="2567" width="22.140625" style="87" customWidth="1"/>
    <col min="2568" max="2568" width="22.421875" style="87" customWidth="1"/>
    <col min="2569" max="2569" width="22.7109375" style="87" customWidth="1"/>
    <col min="2570" max="2570" width="23.140625" style="87" customWidth="1"/>
    <col min="2571" max="2571" width="24.7109375" style="87" customWidth="1"/>
    <col min="2572" max="2572" width="25.140625" style="87" customWidth="1"/>
    <col min="2573" max="2573" width="24.57421875" style="87" customWidth="1"/>
    <col min="2574" max="2574" width="24.7109375" style="87" customWidth="1"/>
    <col min="2575" max="2575" width="0.71875" style="87" customWidth="1"/>
    <col min="2576" max="2576" width="22.140625" style="87" customWidth="1"/>
    <col min="2577" max="2577" width="1.1484375" style="87" customWidth="1"/>
    <col min="2578" max="2578" width="3.8515625" style="87" customWidth="1"/>
    <col min="2579" max="2579" width="19.140625" style="87" customWidth="1"/>
    <col min="2580" max="2580" width="9.140625" style="87" customWidth="1"/>
    <col min="2581" max="2581" width="22.28125" style="87" customWidth="1"/>
    <col min="2582" max="2582" width="105.140625" style="87" customWidth="1"/>
    <col min="2583" max="2817" width="9.140625" style="87" customWidth="1"/>
    <col min="2818" max="2818" width="1.28515625" style="87" customWidth="1"/>
    <col min="2819" max="2819" width="83.140625" style="87" customWidth="1"/>
    <col min="2820" max="2820" width="21.00390625" style="87" customWidth="1"/>
    <col min="2821" max="2821" width="19.8515625" style="87" customWidth="1"/>
    <col min="2822" max="2822" width="21.140625" style="87" customWidth="1"/>
    <col min="2823" max="2823" width="22.140625" style="87" customWidth="1"/>
    <col min="2824" max="2824" width="22.421875" style="87" customWidth="1"/>
    <col min="2825" max="2825" width="22.7109375" style="87" customWidth="1"/>
    <col min="2826" max="2826" width="23.140625" style="87" customWidth="1"/>
    <col min="2827" max="2827" width="24.7109375" style="87" customWidth="1"/>
    <col min="2828" max="2828" width="25.140625" style="87" customWidth="1"/>
    <col min="2829" max="2829" width="24.57421875" style="87" customWidth="1"/>
    <col min="2830" max="2830" width="24.7109375" style="87" customWidth="1"/>
    <col min="2831" max="2831" width="0.71875" style="87" customWidth="1"/>
    <col min="2832" max="2832" width="22.140625" style="87" customWidth="1"/>
    <col min="2833" max="2833" width="1.1484375" style="87" customWidth="1"/>
    <col min="2834" max="2834" width="3.8515625" style="87" customWidth="1"/>
    <col min="2835" max="2835" width="19.140625" style="87" customWidth="1"/>
    <col min="2836" max="2836" width="9.140625" style="87" customWidth="1"/>
    <col min="2837" max="2837" width="22.28125" style="87" customWidth="1"/>
    <col min="2838" max="2838" width="105.140625" style="87" customWidth="1"/>
    <col min="2839" max="3073" width="9.140625" style="87" customWidth="1"/>
    <col min="3074" max="3074" width="1.28515625" style="87" customWidth="1"/>
    <col min="3075" max="3075" width="83.140625" style="87" customWidth="1"/>
    <col min="3076" max="3076" width="21.00390625" style="87" customWidth="1"/>
    <col min="3077" max="3077" width="19.8515625" style="87" customWidth="1"/>
    <col min="3078" max="3078" width="21.140625" style="87" customWidth="1"/>
    <col min="3079" max="3079" width="22.140625" style="87" customWidth="1"/>
    <col min="3080" max="3080" width="22.421875" style="87" customWidth="1"/>
    <col min="3081" max="3081" width="22.7109375" style="87" customWidth="1"/>
    <col min="3082" max="3082" width="23.140625" style="87" customWidth="1"/>
    <col min="3083" max="3083" width="24.7109375" style="87" customWidth="1"/>
    <col min="3084" max="3084" width="25.140625" style="87" customWidth="1"/>
    <col min="3085" max="3085" width="24.57421875" style="87" customWidth="1"/>
    <col min="3086" max="3086" width="24.7109375" style="87" customWidth="1"/>
    <col min="3087" max="3087" width="0.71875" style="87" customWidth="1"/>
    <col min="3088" max="3088" width="22.140625" style="87" customWidth="1"/>
    <col min="3089" max="3089" width="1.1484375" style="87" customWidth="1"/>
    <col min="3090" max="3090" width="3.8515625" style="87" customWidth="1"/>
    <col min="3091" max="3091" width="19.140625" style="87" customWidth="1"/>
    <col min="3092" max="3092" width="9.140625" style="87" customWidth="1"/>
    <col min="3093" max="3093" width="22.28125" style="87" customWidth="1"/>
    <col min="3094" max="3094" width="105.140625" style="87" customWidth="1"/>
    <col min="3095" max="3329" width="9.140625" style="87" customWidth="1"/>
    <col min="3330" max="3330" width="1.28515625" style="87" customWidth="1"/>
    <col min="3331" max="3331" width="83.140625" style="87" customWidth="1"/>
    <col min="3332" max="3332" width="21.00390625" style="87" customWidth="1"/>
    <col min="3333" max="3333" width="19.8515625" style="87" customWidth="1"/>
    <col min="3334" max="3334" width="21.140625" style="87" customWidth="1"/>
    <col min="3335" max="3335" width="22.140625" style="87" customWidth="1"/>
    <col min="3336" max="3336" width="22.421875" style="87" customWidth="1"/>
    <col min="3337" max="3337" width="22.7109375" style="87" customWidth="1"/>
    <col min="3338" max="3338" width="23.140625" style="87" customWidth="1"/>
    <col min="3339" max="3339" width="24.7109375" style="87" customWidth="1"/>
    <col min="3340" max="3340" width="25.140625" style="87" customWidth="1"/>
    <col min="3341" max="3341" width="24.57421875" style="87" customWidth="1"/>
    <col min="3342" max="3342" width="24.7109375" style="87" customWidth="1"/>
    <col min="3343" max="3343" width="0.71875" style="87" customWidth="1"/>
    <col min="3344" max="3344" width="22.140625" style="87" customWidth="1"/>
    <col min="3345" max="3345" width="1.1484375" style="87" customWidth="1"/>
    <col min="3346" max="3346" width="3.8515625" style="87" customWidth="1"/>
    <col min="3347" max="3347" width="19.140625" style="87" customWidth="1"/>
    <col min="3348" max="3348" width="9.140625" style="87" customWidth="1"/>
    <col min="3349" max="3349" width="22.28125" style="87" customWidth="1"/>
    <col min="3350" max="3350" width="105.140625" style="87" customWidth="1"/>
    <col min="3351" max="3585" width="9.140625" style="87" customWidth="1"/>
    <col min="3586" max="3586" width="1.28515625" style="87" customWidth="1"/>
    <col min="3587" max="3587" width="83.140625" style="87" customWidth="1"/>
    <col min="3588" max="3588" width="21.00390625" style="87" customWidth="1"/>
    <col min="3589" max="3589" width="19.8515625" style="87" customWidth="1"/>
    <col min="3590" max="3590" width="21.140625" style="87" customWidth="1"/>
    <col min="3591" max="3591" width="22.140625" style="87" customWidth="1"/>
    <col min="3592" max="3592" width="22.421875" style="87" customWidth="1"/>
    <col min="3593" max="3593" width="22.7109375" style="87" customWidth="1"/>
    <col min="3594" max="3594" width="23.140625" style="87" customWidth="1"/>
    <col min="3595" max="3595" width="24.7109375" style="87" customWidth="1"/>
    <col min="3596" max="3596" width="25.140625" style="87" customWidth="1"/>
    <col min="3597" max="3597" width="24.57421875" style="87" customWidth="1"/>
    <col min="3598" max="3598" width="24.7109375" style="87" customWidth="1"/>
    <col min="3599" max="3599" width="0.71875" style="87" customWidth="1"/>
    <col min="3600" max="3600" width="22.140625" style="87" customWidth="1"/>
    <col min="3601" max="3601" width="1.1484375" style="87" customWidth="1"/>
    <col min="3602" max="3602" width="3.8515625" style="87" customWidth="1"/>
    <col min="3603" max="3603" width="19.140625" style="87" customWidth="1"/>
    <col min="3604" max="3604" width="9.140625" style="87" customWidth="1"/>
    <col min="3605" max="3605" width="22.28125" style="87" customWidth="1"/>
    <col min="3606" max="3606" width="105.140625" style="87" customWidth="1"/>
    <col min="3607" max="3841" width="9.140625" style="87" customWidth="1"/>
    <col min="3842" max="3842" width="1.28515625" style="87" customWidth="1"/>
    <col min="3843" max="3843" width="83.140625" style="87" customWidth="1"/>
    <col min="3844" max="3844" width="21.00390625" style="87" customWidth="1"/>
    <col min="3845" max="3845" width="19.8515625" style="87" customWidth="1"/>
    <col min="3846" max="3846" width="21.140625" style="87" customWidth="1"/>
    <col min="3847" max="3847" width="22.140625" style="87" customWidth="1"/>
    <col min="3848" max="3848" width="22.421875" style="87" customWidth="1"/>
    <col min="3849" max="3849" width="22.7109375" style="87" customWidth="1"/>
    <col min="3850" max="3850" width="23.140625" style="87" customWidth="1"/>
    <col min="3851" max="3851" width="24.7109375" style="87" customWidth="1"/>
    <col min="3852" max="3852" width="25.140625" style="87" customWidth="1"/>
    <col min="3853" max="3853" width="24.57421875" style="87" customWidth="1"/>
    <col min="3854" max="3854" width="24.7109375" style="87" customWidth="1"/>
    <col min="3855" max="3855" width="0.71875" style="87" customWidth="1"/>
    <col min="3856" max="3856" width="22.140625" style="87" customWidth="1"/>
    <col min="3857" max="3857" width="1.1484375" style="87" customWidth="1"/>
    <col min="3858" max="3858" width="3.8515625" style="87" customWidth="1"/>
    <col min="3859" max="3859" width="19.140625" style="87" customWidth="1"/>
    <col min="3860" max="3860" width="9.140625" style="87" customWidth="1"/>
    <col min="3861" max="3861" width="22.28125" style="87" customWidth="1"/>
    <col min="3862" max="3862" width="105.140625" style="87" customWidth="1"/>
    <col min="3863" max="4097" width="9.140625" style="87" customWidth="1"/>
    <col min="4098" max="4098" width="1.28515625" style="87" customWidth="1"/>
    <col min="4099" max="4099" width="83.140625" style="87" customWidth="1"/>
    <col min="4100" max="4100" width="21.00390625" style="87" customWidth="1"/>
    <col min="4101" max="4101" width="19.8515625" style="87" customWidth="1"/>
    <col min="4102" max="4102" width="21.140625" style="87" customWidth="1"/>
    <col min="4103" max="4103" width="22.140625" style="87" customWidth="1"/>
    <col min="4104" max="4104" width="22.421875" style="87" customWidth="1"/>
    <col min="4105" max="4105" width="22.7109375" style="87" customWidth="1"/>
    <col min="4106" max="4106" width="23.140625" style="87" customWidth="1"/>
    <col min="4107" max="4107" width="24.7109375" style="87" customWidth="1"/>
    <col min="4108" max="4108" width="25.140625" style="87" customWidth="1"/>
    <col min="4109" max="4109" width="24.57421875" style="87" customWidth="1"/>
    <col min="4110" max="4110" width="24.7109375" style="87" customWidth="1"/>
    <col min="4111" max="4111" width="0.71875" style="87" customWidth="1"/>
    <col min="4112" max="4112" width="22.140625" style="87" customWidth="1"/>
    <col min="4113" max="4113" width="1.1484375" style="87" customWidth="1"/>
    <col min="4114" max="4114" width="3.8515625" style="87" customWidth="1"/>
    <col min="4115" max="4115" width="19.140625" style="87" customWidth="1"/>
    <col min="4116" max="4116" width="9.140625" style="87" customWidth="1"/>
    <col min="4117" max="4117" width="22.28125" style="87" customWidth="1"/>
    <col min="4118" max="4118" width="105.140625" style="87" customWidth="1"/>
    <col min="4119" max="4353" width="9.140625" style="87" customWidth="1"/>
    <col min="4354" max="4354" width="1.28515625" style="87" customWidth="1"/>
    <col min="4355" max="4355" width="83.140625" style="87" customWidth="1"/>
    <col min="4356" max="4356" width="21.00390625" style="87" customWidth="1"/>
    <col min="4357" max="4357" width="19.8515625" style="87" customWidth="1"/>
    <col min="4358" max="4358" width="21.140625" style="87" customWidth="1"/>
    <col min="4359" max="4359" width="22.140625" style="87" customWidth="1"/>
    <col min="4360" max="4360" width="22.421875" style="87" customWidth="1"/>
    <col min="4361" max="4361" width="22.7109375" style="87" customWidth="1"/>
    <col min="4362" max="4362" width="23.140625" style="87" customWidth="1"/>
    <col min="4363" max="4363" width="24.7109375" style="87" customWidth="1"/>
    <col min="4364" max="4364" width="25.140625" style="87" customWidth="1"/>
    <col min="4365" max="4365" width="24.57421875" style="87" customWidth="1"/>
    <col min="4366" max="4366" width="24.7109375" style="87" customWidth="1"/>
    <col min="4367" max="4367" width="0.71875" style="87" customWidth="1"/>
    <col min="4368" max="4368" width="22.140625" style="87" customWidth="1"/>
    <col min="4369" max="4369" width="1.1484375" style="87" customWidth="1"/>
    <col min="4370" max="4370" width="3.8515625" style="87" customWidth="1"/>
    <col min="4371" max="4371" width="19.140625" style="87" customWidth="1"/>
    <col min="4372" max="4372" width="9.140625" style="87" customWidth="1"/>
    <col min="4373" max="4373" width="22.28125" style="87" customWidth="1"/>
    <col min="4374" max="4374" width="105.140625" style="87" customWidth="1"/>
    <col min="4375" max="4609" width="9.140625" style="87" customWidth="1"/>
    <col min="4610" max="4610" width="1.28515625" style="87" customWidth="1"/>
    <col min="4611" max="4611" width="83.140625" style="87" customWidth="1"/>
    <col min="4612" max="4612" width="21.00390625" style="87" customWidth="1"/>
    <col min="4613" max="4613" width="19.8515625" style="87" customWidth="1"/>
    <col min="4614" max="4614" width="21.140625" style="87" customWidth="1"/>
    <col min="4615" max="4615" width="22.140625" style="87" customWidth="1"/>
    <col min="4616" max="4616" width="22.421875" style="87" customWidth="1"/>
    <col min="4617" max="4617" width="22.7109375" style="87" customWidth="1"/>
    <col min="4618" max="4618" width="23.140625" style="87" customWidth="1"/>
    <col min="4619" max="4619" width="24.7109375" style="87" customWidth="1"/>
    <col min="4620" max="4620" width="25.140625" style="87" customWidth="1"/>
    <col min="4621" max="4621" width="24.57421875" style="87" customWidth="1"/>
    <col min="4622" max="4622" width="24.7109375" style="87" customWidth="1"/>
    <col min="4623" max="4623" width="0.71875" style="87" customWidth="1"/>
    <col min="4624" max="4624" width="22.140625" style="87" customWidth="1"/>
    <col min="4625" max="4625" width="1.1484375" style="87" customWidth="1"/>
    <col min="4626" max="4626" width="3.8515625" style="87" customWidth="1"/>
    <col min="4627" max="4627" width="19.140625" style="87" customWidth="1"/>
    <col min="4628" max="4628" width="9.140625" style="87" customWidth="1"/>
    <col min="4629" max="4629" width="22.28125" style="87" customWidth="1"/>
    <col min="4630" max="4630" width="105.140625" style="87" customWidth="1"/>
    <col min="4631" max="4865" width="9.140625" style="87" customWidth="1"/>
    <col min="4866" max="4866" width="1.28515625" style="87" customWidth="1"/>
    <col min="4867" max="4867" width="83.140625" style="87" customWidth="1"/>
    <col min="4868" max="4868" width="21.00390625" style="87" customWidth="1"/>
    <col min="4869" max="4869" width="19.8515625" style="87" customWidth="1"/>
    <col min="4870" max="4870" width="21.140625" style="87" customWidth="1"/>
    <col min="4871" max="4871" width="22.140625" style="87" customWidth="1"/>
    <col min="4872" max="4872" width="22.421875" style="87" customWidth="1"/>
    <col min="4873" max="4873" width="22.7109375" style="87" customWidth="1"/>
    <col min="4874" max="4874" width="23.140625" style="87" customWidth="1"/>
    <col min="4875" max="4875" width="24.7109375" style="87" customWidth="1"/>
    <col min="4876" max="4876" width="25.140625" style="87" customWidth="1"/>
    <col min="4877" max="4877" width="24.57421875" style="87" customWidth="1"/>
    <col min="4878" max="4878" width="24.7109375" style="87" customWidth="1"/>
    <col min="4879" max="4879" width="0.71875" style="87" customWidth="1"/>
    <col min="4880" max="4880" width="22.140625" style="87" customWidth="1"/>
    <col min="4881" max="4881" width="1.1484375" style="87" customWidth="1"/>
    <col min="4882" max="4882" width="3.8515625" style="87" customWidth="1"/>
    <col min="4883" max="4883" width="19.140625" style="87" customWidth="1"/>
    <col min="4884" max="4884" width="9.140625" style="87" customWidth="1"/>
    <col min="4885" max="4885" width="22.28125" style="87" customWidth="1"/>
    <col min="4886" max="4886" width="105.140625" style="87" customWidth="1"/>
    <col min="4887" max="5121" width="9.140625" style="87" customWidth="1"/>
    <col min="5122" max="5122" width="1.28515625" style="87" customWidth="1"/>
    <col min="5123" max="5123" width="83.140625" style="87" customWidth="1"/>
    <col min="5124" max="5124" width="21.00390625" style="87" customWidth="1"/>
    <col min="5125" max="5125" width="19.8515625" style="87" customWidth="1"/>
    <col min="5126" max="5126" width="21.140625" style="87" customWidth="1"/>
    <col min="5127" max="5127" width="22.140625" style="87" customWidth="1"/>
    <col min="5128" max="5128" width="22.421875" style="87" customWidth="1"/>
    <col min="5129" max="5129" width="22.7109375" style="87" customWidth="1"/>
    <col min="5130" max="5130" width="23.140625" style="87" customWidth="1"/>
    <col min="5131" max="5131" width="24.7109375" style="87" customWidth="1"/>
    <col min="5132" max="5132" width="25.140625" style="87" customWidth="1"/>
    <col min="5133" max="5133" width="24.57421875" style="87" customWidth="1"/>
    <col min="5134" max="5134" width="24.7109375" style="87" customWidth="1"/>
    <col min="5135" max="5135" width="0.71875" style="87" customWidth="1"/>
    <col min="5136" max="5136" width="22.140625" style="87" customWidth="1"/>
    <col min="5137" max="5137" width="1.1484375" style="87" customWidth="1"/>
    <col min="5138" max="5138" width="3.8515625" style="87" customWidth="1"/>
    <col min="5139" max="5139" width="19.140625" style="87" customWidth="1"/>
    <col min="5140" max="5140" width="9.140625" style="87" customWidth="1"/>
    <col min="5141" max="5141" width="22.28125" style="87" customWidth="1"/>
    <col min="5142" max="5142" width="105.140625" style="87" customWidth="1"/>
    <col min="5143" max="5377" width="9.140625" style="87" customWidth="1"/>
    <col min="5378" max="5378" width="1.28515625" style="87" customWidth="1"/>
    <col min="5379" max="5379" width="83.140625" style="87" customWidth="1"/>
    <col min="5380" max="5380" width="21.00390625" style="87" customWidth="1"/>
    <col min="5381" max="5381" width="19.8515625" style="87" customWidth="1"/>
    <col min="5382" max="5382" width="21.140625" style="87" customWidth="1"/>
    <col min="5383" max="5383" width="22.140625" style="87" customWidth="1"/>
    <col min="5384" max="5384" width="22.421875" style="87" customWidth="1"/>
    <col min="5385" max="5385" width="22.7109375" style="87" customWidth="1"/>
    <col min="5386" max="5386" width="23.140625" style="87" customWidth="1"/>
    <col min="5387" max="5387" width="24.7109375" style="87" customWidth="1"/>
    <col min="5388" max="5388" width="25.140625" style="87" customWidth="1"/>
    <col min="5389" max="5389" width="24.57421875" style="87" customWidth="1"/>
    <col min="5390" max="5390" width="24.7109375" style="87" customWidth="1"/>
    <col min="5391" max="5391" width="0.71875" style="87" customWidth="1"/>
    <col min="5392" max="5392" width="22.140625" style="87" customWidth="1"/>
    <col min="5393" max="5393" width="1.1484375" style="87" customWidth="1"/>
    <col min="5394" max="5394" width="3.8515625" style="87" customWidth="1"/>
    <col min="5395" max="5395" width="19.140625" style="87" customWidth="1"/>
    <col min="5396" max="5396" width="9.140625" style="87" customWidth="1"/>
    <col min="5397" max="5397" width="22.28125" style="87" customWidth="1"/>
    <col min="5398" max="5398" width="105.140625" style="87" customWidth="1"/>
    <col min="5399" max="5633" width="9.140625" style="87" customWidth="1"/>
    <col min="5634" max="5634" width="1.28515625" style="87" customWidth="1"/>
    <col min="5635" max="5635" width="83.140625" style="87" customWidth="1"/>
    <col min="5636" max="5636" width="21.00390625" style="87" customWidth="1"/>
    <col min="5637" max="5637" width="19.8515625" style="87" customWidth="1"/>
    <col min="5638" max="5638" width="21.140625" style="87" customWidth="1"/>
    <col min="5639" max="5639" width="22.140625" style="87" customWidth="1"/>
    <col min="5640" max="5640" width="22.421875" style="87" customWidth="1"/>
    <col min="5641" max="5641" width="22.7109375" style="87" customWidth="1"/>
    <col min="5642" max="5642" width="23.140625" style="87" customWidth="1"/>
    <col min="5643" max="5643" width="24.7109375" style="87" customWidth="1"/>
    <col min="5644" max="5644" width="25.140625" style="87" customWidth="1"/>
    <col min="5645" max="5645" width="24.57421875" style="87" customWidth="1"/>
    <col min="5646" max="5646" width="24.7109375" style="87" customWidth="1"/>
    <col min="5647" max="5647" width="0.71875" style="87" customWidth="1"/>
    <col min="5648" max="5648" width="22.140625" style="87" customWidth="1"/>
    <col min="5649" max="5649" width="1.1484375" style="87" customWidth="1"/>
    <col min="5650" max="5650" width="3.8515625" style="87" customWidth="1"/>
    <col min="5651" max="5651" width="19.140625" style="87" customWidth="1"/>
    <col min="5652" max="5652" width="9.140625" style="87" customWidth="1"/>
    <col min="5653" max="5653" width="22.28125" style="87" customWidth="1"/>
    <col min="5654" max="5654" width="105.140625" style="87" customWidth="1"/>
    <col min="5655" max="5889" width="9.140625" style="87" customWidth="1"/>
    <col min="5890" max="5890" width="1.28515625" style="87" customWidth="1"/>
    <col min="5891" max="5891" width="83.140625" style="87" customWidth="1"/>
    <col min="5892" max="5892" width="21.00390625" style="87" customWidth="1"/>
    <col min="5893" max="5893" width="19.8515625" style="87" customWidth="1"/>
    <col min="5894" max="5894" width="21.140625" style="87" customWidth="1"/>
    <col min="5895" max="5895" width="22.140625" style="87" customWidth="1"/>
    <col min="5896" max="5896" width="22.421875" style="87" customWidth="1"/>
    <col min="5897" max="5897" width="22.7109375" style="87" customWidth="1"/>
    <col min="5898" max="5898" width="23.140625" style="87" customWidth="1"/>
    <col min="5899" max="5899" width="24.7109375" style="87" customWidth="1"/>
    <col min="5900" max="5900" width="25.140625" style="87" customWidth="1"/>
    <col min="5901" max="5901" width="24.57421875" style="87" customWidth="1"/>
    <col min="5902" max="5902" width="24.7109375" style="87" customWidth="1"/>
    <col min="5903" max="5903" width="0.71875" style="87" customWidth="1"/>
    <col min="5904" max="5904" width="22.140625" style="87" customWidth="1"/>
    <col min="5905" max="5905" width="1.1484375" style="87" customWidth="1"/>
    <col min="5906" max="5906" width="3.8515625" style="87" customWidth="1"/>
    <col min="5907" max="5907" width="19.140625" style="87" customWidth="1"/>
    <col min="5908" max="5908" width="9.140625" style="87" customWidth="1"/>
    <col min="5909" max="5909" width="22.28125" style="87" customWidth="1"/>
    <col min="5910" max="5910" width="105.140625" style="87" customWidth="1"/>
    <col min="5911" max="6145" width="9.140625" style="87" customWidth="1"/>
    <col min="6146" max="6146" width="1.28515625" style="87" customWidth="1"/>
    <col min="6147" max="6147" width="83.140625" style="87" customWidth="1"/>
    <col min="6148" max="6148" width="21.00390625" style="87" customWidth="1"/>
    <col min="6149" max="6149" width="19.8515625" style="87" customWidth="1"/>
    <col min="6150" max="6150" width="21.140625" style="87" customWidth="1"/>
    <col min="6151" max="6151" width="22.140625" style="87" customWidth="1"/>
    <col min="6152" max="6152" width="22.421875" style="87" customWidth="1"/>
    <col min="6153" max="6153" width="22.7109375" style="87" customWidth="1"/>
    <col min="6154" max="6154" width="23.140625" style="87" customWidth="1"/>
    <col min="6155" max="6155" width="24.7109375" style="87" customWidth="1"/>
    <col min="6156" max="6156" width="25.140625" style="87" customWidth="1"/>
    <col min="6157" max="6157" width="24.57421875" style="87" customWidth="1"/>
    <col min="6158" max="6158" width="24.7109375" style="87" customWidth="1"/>
    <col min="6159" max="6159" width="0.71875" style="87" customWidth="1"/>
    <col min="6160" max="6160" width="22.140625" style="87" customWidth="1"/>
    <col min="6161" max="6161" width="1.1484375" style="87" customWidth="1"/>
    <col min="6162" max="6162" width="3.8515625" style="87" customWidth="1"/>
    <col min="6163" max="6163" width="19.140625" style="87" customWidth="1"/>
    <col min="6164" max="6164" width="9.140625" style="87" customWidth="1"/>
    <col min="6165" max="6165" width="22.28125" style="87" customWidth="1"/>
    <col min="6166" max="6166" width="105.140625" style="87" customWidth="1"/>
    <col min="6167" max="6401" width="9.140625" style="87" customWidth="1"/>
    <col min="6402" max="6402" width="1.28515625" style="87" customWidth="1"/>
    <col min="6403" max="6403" width="83.140625" style="87" customWidth="1"/>
    <col min="6404" max="6404" width="21.00390625" style="87" customWidth="1"/>
    <col min="6405" max="6405" width="19.8515625" style="87" customWidth="1"/>
    <col min="6406" max="6406" width="21.140625" style="87" customWidth="1"/>
    <col min="6407" max="6407" width="22.140625" style="87" customWidth="1"/>
    <col min="6408" max="6408" width="22.421875" style="87" customWidth="1"/>
    <col min="6409" max="6409" width="22.7109375" style="87" customWidth="1"/>
    <col min="6410" max="6410" width="23.140625" style="87" customWidth="1"/>
    <col min="6411" max="6411" width="24.7109375" style="87" customWidth="1"/>
    <col min="6412" max="6412" width="25.140625" style="87" customWidth="1"/>
    <col min="6413" max="6413" width="24.57421875" style="87" customWidth="1"/>
    <col min="6414" max="6414" width="24.7109375" style="87" customWidth="1"/>
    <col min="6415" max="6415" width="0.71875" style="87" customWidth="1"/>
    <col min="6416" max="6416" width="22.140625" style="87" customWidth="1"/>
    <col min="6417" max="6417" width="1.1484375" style="87" customWidth="1"/>
    <col min="6418" max="6418" width="3.8515625" style="87" customWidth="1"/>
    <col min="6419" max="6419" width="19.140625" style="87" customWidth="1"/>
    <col min="6420" max="6420" width="9.140625" style="87" customWidth="1"/>
    <col min="6421" max="6421" width="22.28125" style="87" customWidth="1"/>
    <col min="6422" max="6422" width="105.140625" style="87" customWidth="1"/>
    <col min="6423" max="6657" width="9.140625" style="87" customWidth="1"/>
    <col min="6658" max="6658" width="1.28515625" style="87" customWidth="1"/>
    <col min="6659" max="6659" width="83.140625" style="87" customWidth="1"/>
    <col min="6660" max="6660" width="21.00390625" style="87" customWidth="1"/>
    <col min="6661" max="6661" width="19.8515625" style="87" customWidth="1"/>
    <col min="6662" max="6662" width="21.140625" style="87" customWidth="1"/>
    <col min="6663" max="6663" width="22.140625" style="87" customWidth="1"/>
    <col min="6664" max="6664" width="22.421875" style="87" customWidth="1"/>
    <col min="6665" max="6665" width="22.7109375" style="87" customWidth="1"/>
    <col min="6666" max="6666" width="23.140625" style="87" customWidth="1"/>
    <col min="6667" max="6667" width="24.7109375" style="87" customWidth="1"/>
    <col min="6668" max="6668" width="25.140625" style="87" customWidth="1"/>
    <col min="6669" max="6669" width="24.57421875" style="87" customWidth="1"/>
    <col min="6670" max="6670" width="24.7109375" style="87" customWidth="1"/>
    <col min="6671" max="6671" width="0.71875" style="87" customWidth="1"/>
    <col min="6672" max="6672" width="22.140625" style="87" customWidth="1"/>
    <col min="6673" max="6673" width="1.1484375" style="87" customWidth="1"/>
    <col min="6674" max="6674" width="3.8515625" style="87" customWidth="1"/>
    <col min="6675" max="6675" width="19.140625" style="87" customWidth="1"/>
    <col min="6676" max="6676" width="9.140625" style="87" customWidth="1"/>
    <col min="6677" max="6677" width="22.28125" style="87" customWidth="1"/>
    <col min="6678" max="6678" width="105.140625" style="87" customWidth="1"/>
    <col min="6679" max="6913" width="9.140625" style="87" customWidth="1"/>
    <col min="6914" max="6914" width="1.28515625" style="87" customWidth="1"/>
    <col min="6915" max="6915" width="83.140625" style="87" customWidth="1"/>
    <col min="6916" max="6916" width="21.00390625" style="87" customWidth="1"/>
    <col min="6917" max="6917" width="19.8515625" style="87" customWidth="1"/>
    <col min="6918" max="6918" width="21.140625" style="87" customWidth="1"/>
    <col min="6919" max="6919" width="22.140625" style="87" customWidth="1"/>
    <col min="6920" max="6920" width="22.421875" style="87" customWidth="1"/>
    <col min="6921" max="6921" width="22.7109375" style="87" customWidth="1"/>
    <col min="6922" max="6922" width="23.140625" style="87" customWidth="1"/>
    <col min="6923" max="6923" width="24.7109375" style="87" customWidth="1"/>
    <col min="6924" max="6924" width="25.140625" style="87" customWidth="1"/>
    <col min="6925" max="6925" width="24.57421875" style="87" customWidth="1"/>
    <col min="6926" max="6926" width="24.7109375" style="87" customWidth="1"/>
    <col min="6927" max="6927" width="0.71875" style="87" customWidth="1"/>
    <col min="6928" max="6928" width="22.140625" style="87" customWidth="1"/>
    <col min="6929" max="6929" width="1.1484375" style="87" customWidth="1"/>
    <col min="6930" max="6930" width="3.8515625" style="87" customWidth="1"/>
    <col min="6931" max="6931" width="19.140625" style="87" customWidth="1"/>
    <col min="6932" max="6932" width="9.140625" style="87" customWidth="1"/>
    <col min="6933" max="6933" width="22.28125" style="87" customWidth="1"/>
    <col min="6934" max="6934" width="105.140625" style="87" customWidth="1"/>
    <col min="6935" max="7169" width="9.140625" style="87" customWidth="1"/>
    <col min="7170" max="7170" width="1.28515625" style="87" customWidth="1"/>
    <col min="7171" max="7171" width="83.140625" style="87" customWidth="1"/>
    <col min="7172" max="7172" width="21.00390625" style="87" customWidth="1"/>
    <col min="7173" max="7173" width="19.8515625" style="87" customWidth="1"/>
    <col min="7174" max="7174" width="21.140625" style="87" customWidth="1"/>
    <col min="7175" max="7175" width="22.140625" style="87" customWidth="1"/>
    <col min="7176" max="7176" width="22.421875" style="87" customWidth="1"/>
    <col min="7177" max="7177" width="22.7109375" style="87" customWidth="1"/>
    <col min="7178" max="7178" width="23.140625" style="87" customWidth="1"/>
    <col min="7179" max="7179" width="24.7109375" style="87" customWidth="1"/>
    <col min="7180" max="7180" width="25.140625" style="87" customWidth="1"/>
    <col min="7181" max="7181" width="24.57421875" style="87" customWidth="1"/>
    <col min="7182" max="7182" width="24.7109375" style="87" customWidth="1"/>
    <col min="7183" max="7183" width="0.71875" style="87" customWidth="1"/>
    <col min="7184" max="7184" width="22.140625" style="87" customWidth="1"/>
    <col min="7185" max="7185" width="1.1484375" style="87" customWidth="1"/>
    <col min="7186" max="7186" width="3.8515625" style="87" customWidth="1"/>
    <col min="7187" max="7187" width="19.140625" style="87" customWidth="1"/>
    <col min="7188" max="7188" width="9.140625" style="87" customWidth="1"/>
    <col min="7189" max="7189" width="22.28125" style="87" customWidth="1"/>
    <col min="7190" max="7190" width="105.140625" style="87" customWidth="1"/>
    <col min="7191" max="7425" width="9.140625" style="87" customWidth="1"/>
    <col min="7426" max="7426" width="1.28515625" style="87" customWidth="1"/>
    <col min="7427" max="7427" width="83.140625" style="87" customWidth="1"/>
    <col min="7428" max="7428" width="21.00390625" style="87" customWidth="1"/>
    <col min="7429" max="7429" width="19.8515625" style="87" customWidth="1"/>
    <col min="7430" max="7430" width="21.140625" style="87" customWidth="1"/>
    <col min="7431" max="7431" width="22.140625" style="87" customWidth="1"/>
    <col min="7432" max="7432" width="22.421875" style="87" customWidth="1"/>
    <col min="7433" max="7433" width="22.7109375" style="87" customWidth="1"/>
    <col min="7434" max="7434" width="23.140625" style="87" customWidth="1"/>
    <col min="7435" max="7435" width="24.7109375" style="87" customWidth="1"/>
    <col min="7436" max="7436" width="25.140625" style="87" customWidth="1"/>
    <col min="7437" max="7437" width="24.57421875" style="87" customWidth="1"/>
    <col min="7438" max="7438" width="24.7109375" style="87" customWidth="1"/>
    <col min="7439" max="7439" width="0.71875" style="87" customWidth="1"/>
    <col min="7440" max="7440" width="22.140625" style="87" customWidth="1"/>
    <col min="7441" max="7441" width="1.1484375" style="87" customWidth="1"/>
    <col min="7442" max="7442" width="3.8515625" style="87" customWidth="1"/>
    <col min="7443" max="7443" width="19.140625" style="87" customWidth="1"/>
    <col min="7444" max="7444" width="9.140625" style="87" customWidth="1"/>
    <col min="7445" max="7445" width="22.28125" style="87" customWidth="1"/>
    <col min="7446" max="7446" width="105.140625" style="87" customWidth="1"/>
    <col min="7447" max="7681" width="9.140625" style="87" customWidth="1"/>
    <col min="7682" max="7682" width="1.28515625" style="87" customWidth="1"/>
    <col min="7683" max="7683" width="83.140625" style="87" customWidth="1"/>
    <col min="7684" max="7684" width="21.00390625" style="87" customWidth="1"/>
    <col min="7685" max="7685" width="19.8515625" style="87" customWidth="1"/>
    <col min="7686" max="7686" width="21.140625" style="87" customWidth="1"/>
    <col min="7687" max="7687" width="22.140625" style="87" customWidth="1"/>
    <col min="7688" max="7688" width="22.421875" style="87" customWidth="1"/>
    <col min="7689" max="7689" width="22.7109375" style="87" customWidth="1"/>
    <col min="7690" max="7690" width="23.140625" style="87" customWidth="1"/>
    <col min="7691" max="7691" width="24.7109375" style="87" customWidth="1"/>
    <col min="7692" max="7692" width="25.140625" style="87" customWidth="1"/>
    <col min="7693" max="7693" width="24.57421875" style="87" customWidth="1"/>
    <col min="7694" max="7694" width="24.7109375" style="87" customWidth="1"/>
    <col min="7695" max="7695" width="0.71875" style="87" customWidth="1"/>
    <col min="7696" max="7696" width="22.140625" style="87" customWidth="1"/>
    <col min="7697" max="7697" width="1.1484375" style="87" customWidth="1"/>
    <col min="7698" max="7698" width="3.8515625" style="87" customWidth="1"/>
    <col min="7699" max="7699" width="19.140625" style="87" customWidth="1"/>
    <col min="7700" max="7700" width="9.140625" style="87" customWidth="1"/>
    <col min="7701" max="7701" width="22.28125" style="87" customWidth="1"/>
    <col min="7702" max="7702" width="105.140625" style="87" customWidth="1"/>
    <col min="7703" max="7937" width="9.140625" style="87" customWidth="1"/>
    <col min="7938" max="7938" width="1.28515625" style="87" customWidth="1"/>
    <col min="7939" max="7939" width="83.140625" style="87" customWidth="1"/>
    <col min="7940" max="7940" width="21.00390625" style="87" customWidth="1"/>
    <col min="7941" max="7941" width="19.8515625" style="87" customWidth="1"/>
    <col min="7942" max="7942" width="21.140625" style="87" customWidth="1"/>
    <col min="7943" max="7943" width="22.140625" style="87" customWidth="1"/>
    <col min="7944" max="7944" width="22.421875" style="87" customWidth="1"/>
    <col min="7945" max="7945" width="22.7109375" style="87" customWidth="1"/>
    <col min="7946" max="7946" width="23.140625" style="87" customWidth="1"/>
    <col min="7947" max="7947" width="24.7109375" style="87" customWidth="1"/>
    <col min="7948" max="7948" width="25.140625" style="87" customWidth="1"/>
    <col min="7949" max="7949" width="24.57421875" style="87" customWidth="1"/>
    <col min="7950" max="7950" width="24.7109375" style="87" customWidth="1"/>
    <col min="7951" max="7951" width="0.71875" style="87" customWidth="1"/>
    <col min="7952" max="7952" width="22.140625" style="87" customWidth="1"/>
    <col min="7953" max="7953" width="1.1484375" style="87" customWidth="1"/>
    <col min="7954" max="7954" width="3.8515625" style="87" customWidth="1"/>
    <col min="7955" max="7955" width="19.140625" style="87" customWidth="1"/>
    <col min="7956" max="7956" width="9.140625" style="87" customWidth="1"/>
    <col min="7957" max="7957" width="22.28125" style="87" customWidth="1"/>
    <col min="7958" max="7958" width="105.140625" style="87" customWidth="1"/>
    <col min="7959" max="8193" width="9.140625" style="87" customWidth="1"/>
    <col min="8194" max="8194" width="1.28515625" style="87" customWidth="1"/>
    <col min="8195" max="8195" width="83.140625" style="87" customWidth="1"/>
    <col min="8196" max="8196" width="21.00390625" style="87" customWidth="1"/>
    <col min="8197" max="8197" width="19.8515625" style="87" customWidth="1"/>
    <col min="8198" max="8198" width="21.140625" style="87" customWidth="1"/>
    <col min="8199" max="8199" width="22.140625" style="87" customWidth="1"/>
    <col min="8200" max="8200" width="22.421875" style="87" customWidth="1"/>
    <col min="8201" max="8201" width="22.7109375" style="87" customWidth="1"/>
    <col min="8202" max="8202" width="23.140625" style="87" customWidth="1"/>
    <col min="8203" max="8203" width="24.7109375" style="87" customWidth="1"/>
    <col min="8204" max="8204" width="25.140625" style="87" customWidth="1"/>
    <col min="8205" max="8205" width="24.57421875" style="87" customWidth="1"/>
    <col min="8206" max="8206" width="24.7109375" style="87" customWidth="1"/>
    <col min="8207" max="8207" width="0.71875" style="87" customWidth="1"/>
    <col min="8208" max="8208" width="22.140625" style="87" customWidth="1"/>
    <col min="8209" max="8209" width="1.1484375" style="87" customWidth="1"/>
    <col min="8210" max="8210" width="3.8515625" style="87" customWidth="1"/>
    <col min="8211" max="8211" width="19.140625" style="87" customWidth="1"/>
    <col min="8212" max="8212" width="9.140625" style="87" customWidth="1"/>
    <col min="8213" max="8213" width="22.28125" style="87" customWidth="1"/>
    <col min="8214" max="8214" width="105.140625" style="87" customWidth="1"/>
    <col min="8215" max="8449" width="9.140625" style="87" customWidth="1"/>
    <col min="8450" max="8450" width="1.28515625" style="87" customWidth="1"/>
    <col min="8451" max="8451" width="83.140625" style="87" customWidth="1"/>
    <col min="8452" max="8452" width="21.00390625" style="87" customWidth="1"/>
    <col min="8453" max="8453" width="19.8515625" style="87" customWidth="1"/>
    <col min="8454" max="8454" width="21.140625" style="87" customWidth="1"/>
    <col min="8455" max="8455" width="22.140625" style="87" customWidth="1"/>
    <col min="8456" max="8456" width="22.421875" style="87" customWidth="1"/>
    <col min="8457" max="8457" width="22.7109375" style="87" customWidth="1"/>
    <col min="8458" max="8458" width="23.140625" style="87" customWidth="1"/>
    <col min="8459" max="8459" width="24.7109375" style="87" customWidth="1"/>
    <col min="8460" max="8460" width="25.140625" style="87" customWidth="1"/>
    <col min="8461" max="8461" width="24.57421875" style="87" customWidth="1"/>
    <col min="8462" max="8462" width="24.7109375" style="87" customWidth="1"/>
    <col min="8463" max="8463" width="0.71875" style="87" customWidth="1"/>
    <col min="8464" max="8464" width="22.140625" style="87" customWidth="1"/>
    <col min="8465" max="8465" width="1.1484375" style="87" customWidth="1"/>
    <col min="8466" max="8466" width="3.8515625" style="87" customWidth="1"/>
    <col min="8467" max="8467" width="19.140625" style="87" customWidth="1"/>
    <col min="8468" max="8468" width="9.140625" style="87" customWidth="1"/>
    <col min="8469" max="8469" width="22.28125" style="87" customWidth="1"/>
    <col min="8470" max="8470" width="105.140625" style="87" customWidth="1"/>
    <col min="8471" max="8705" width="9.140625" style="87" customWidth="1"/>
    <col min="8706" max="8706" width="1.28515625" style="87" customWidth="1"/>
    <col min="8707" max="8707" width="83.140625" style="87" customWidth="1"/>
    <col min="8708" max="8708" width="21.00390625" style="87" customWidth="1"/>
    <col min="8709" max="8709" width="19.8515625" style="87" customWidth="1"/>
    <col min="8710" max="8710" width="21.140625" style="87" customWidth="1"/>
    <col min="8711" max="8711" width="22.140625" style="87" customWidth="1"/>
    <col min="8712" max="8712" width="22.421875" style="87" customWidth="1"/>
    <col min="8713" max="8713" width="22.7109375" style="87" customWidth="1"/>
    <col min="8714" max="8714" width="23.140625" style="87" customWidth="1"/>
    <col min="8715" max="8715" width="24.7109375" style="87" customWidth="1"/>
    <col min="8716" max="8716" width="25.140625" style="87" customWidth="1"/>
    <col min="8717" max="8717" width="24.57421875" style="87" customWidth="1"/>
    <col min="8718" max="8718" width="24.7109375" style="87" customWidth="1"/>
    <col min="8719" max="8719" width="0.71875" style="87" customWidth="1"/>
    <col min="8720" max="8720" width="22.140625" style="87" customWidth="1"/>
    <col min="8721" max="8721" width="1.1484375" style="87" customWidth="1"/>
    <col min="8722" max="8722" width="3.8515625" style="87" customWidth="1"/>
    <col min="8723" max="8723" width="19.140625" style="87" customWidth="1"/>
    <col min="8724" max="8724" width="9.140625" style="87" customWidth="1"/>
    <col min="8725" max="8725" width="22.28125" style="87" customWidth="1"/>
    <col min="8726" max="8726" width="105.140625" style="87" customWidth="1"/>
    <col min="8727" max="8961" width="9.140625" style="87" customWidth="1"/>
    <col min="8962" max="8962" width="1.28515625" style="87" customWidth="1"/>
    <col min="8963" max="8963" width="83.140625" style="87" customWidth="1"/>
    <col min="8964" max="8964" width="21.00390625" style="87" customWidth="1"/>
    <col min="8965" max="8965" width="19.8515625" style="87" customWidth="1"/>
    <col min="8966" max="8966" width="21.140625" style="87" customWidth="1"/>
    <col min="8967" max="8967" width="22.140625" style="87" customWidth="1"/>
    <col min="8968" max="8968" width="22.421875" style="87" customWidth="1"/>
    <col min="8969" max="8969" width="22.7109375" style="87" customWidth="1"/>
    <col min="8970" max="8970" width="23.140625" style="87" customWidth="1"/>
    <col min="8971" max="8971" width="24.7109375" style="87" customWidth="1"/>
    <col min="8972" max="8972" width="25.140625" style="87" customWidth="1"/>
    <col min="8973" max="8973" width="24.57421875" style="87" customWidth="1"/>
    <col min="8974" max="8974" width="24.7109375" style="87" customWidth="1"/>
    <col min="8975" max="8975" width="0.71875" style="87" customWidth="1"/>
    <col min="8976" max="8976" width="22.140625" style="87" customWidth="1"/>
    <col min="8977" max="8977" width="1.1484375" style="87" customWidth="1"/>
    <col min="8978" max="8978" width="3.8515625" style="87" customWidth="1"/>
    <col min="8979" max="8979" width="19.140625" style="87" customWidth="1"/>
    <col min="8980" max="8980" width="9.140625" style="87" customWidth="1"/>
    <col min="8981" max="8981" width="22.28125" style="87" customWidth="1"/>
    <col min="8982" max="8982" width="105.140625" style="87" customWidth="1"/>
    <col min="8983" max="9217" width="9.140625" style="87" customWidth="1"/>
    <col min="9218" max="9218" width="1.28515625" style="87" customWidth="1"/>
    <col min="9219" max="9219" width="83.140625" style="87" customWidth="1"/>
    <col min="9220" max="9220" width="21.00390625" style="87" customWidth="1"/>
    <col min="9221" max="9221" width="19.8515625" style="87" customWidth="1"/>
    <col min="9222" max="9222" width="21.140625" style="87" customWidth="1"/>
    <col min="9223" max="9223" width="22.140625" style="87" customWidth="1"/>
    <col min="9224" max="9224" width="22.421875" style="87" customWidth="1"/>
    <col min="9225" max="9225" width="22.7109375" style="87" customWidth="1"/>
    <col min="9226" max="9226" width="23.140625" style="87" customWidth="1"/>
    <col min="9227" max="9227" width="24.7109375" style="87" customWidth="1"/>
    <col min="9228" max="9228" width="25.140625" style="87" customWidth="1"/>
    <col min="9229" max="9229" width="24.57421875" style="87" customWidth="1"/>
    <col min="9230" max="9230" width="24.7109375" style="87" customWidth="1"/>
    <col min="9231" max="9231" width="0.71875" style="87" customWidth="1"/>
    <col min="9232" max="9232" width="22.140625" style="87" customWidth="1"/>
    <col min="9233" max="9233" width="1.1484375" style="87" customWidth="1"/>
    <col min="9234" max="9234" width="3.8515625" style="87" customWidth="1"/>
    <col min="9235" max="9235" width="19.140625" style="87" customWidth="1"/>
    <col min="9236" max="9236" width="9.140625" style="87" customWidth="1"/>
    <col min="9237" max="9237" width="22.28125" style="87" customWidth="1"/>
    <col min="9238" max="9238" width="105.140625" style="87" customWidth="1"/>
    <col min="9239" max="9473" width="9.140625" style="87" customWidth="1"/>
    <col min="9474" max="9474" width="1.28515625" style="87" customWidth="1"/>
    <col min="9475" max="9475" width="83.140625" style="87" customWidth="1"/>
    <col min="9476" max="9476" width="21.00390625" style="87" customWidth="1"/>
    <col min="9477" max="9477" width="19.8515625" style="87" customWidth="1"/>
    <col min="9478" max="9478" width="21.140625" style="87" customWidth="1"/>
    <col min="9479" max="9479" width="22.140625" style="87" customWidth="1"/>
    <col min="9480" max="9480" width="22.421875" style="87" customWidth="1"/>
    <col min="9481" max="9481" width="22.7109375" style="87" customWidth="1"/>
    <col min="9482" max="9482" width="23.140625" style="87" customWidth="1"/>
    <col min="9483" max="9483" width="24.7109375" style="87" customWidth="1"/>
    <col min="9484" max="9484" width="25.140625" style="87" customWidth="1"/>
    <col min="9485" max="9485" width="24.57421875" style="87" customWidth="1"/>
    <col min="9486" max="9486" width="24.7109375" style="87" customWidth="1"/>
    <col min="9487" max="9487" width="0.71875" style="87" customWidth="1"/>
    <col min="9488" max="9488" width="22.140625" style="87" customWidth="1"/>
    <col min="9489" max="9489" width="1.1484375" style="87" customWidth="1"/>
    <col min="9490" max="9490" width="3.8515625" style="87" customWidth="1"/>
    <col min="9491" max="9491" width="19.140625" style="87" customWidth="1"/>
    <col min="9492" max="9492" width="9.140625" style="87" customWidth="1"/>
    <col min="9493" max="9493" width="22.28125" style="87" customWidth="1"/>
    <col min="9494" max="9494" width="105.140625" style="87" customWidth="1"/>
    <col min="9495" max="9729" width="9.140625" style="87" customWidth="1"/>
    <col min="9730" max="9730" width="1.28515625" style="87" customWidth="1"/>
    <col min="9731" max="9731" width="83.140625" style="87" customWidth="1"/>
    <col min="9732" max="9732" width="21.00390625" style="87" customWidth="1"/>
    <col min="9733" max="9733" width="19.8515625" style="87" customWidth="1"/>
    <col min="9734" max="9734" width="21.140625" style="87" customWidth="1"/>
    <col min="9735" max="9735" width="22.140625" style="87" customWidth="1"/>
    <col min="9736" max="9736" width="22.421875" style="87" customWidth="1"/>
    <col min="9737" max="9737" width="22.7109375" style="87" customWidth="1"/>
    <col min="9738" max="9738" width="23.140625" style="87" customWidth="1"/>
    <col min="9739" max="9739" width="24.7109375" style="87" customWidth="1"/>
    <col min="9740" max="9740" width="25.140625" style="87" customWidth="1"/>
    <col min="9741" max="9741" width="24.57421875" style="87" customWidth="1"/>
    <col min="9742" max="9742" width="24.7109375" style="87" customWidth="1"/>
    <col min="9743" max="9743" width="0.71875" style="87" customWidth="1"/>
    <col min="9744" max="9744" width="22.140625" style="87" customWidth="1"/>
    <col min="9745" max="9745" width="1.1484375" style="87" customWidth="1"/>
    <col min="9746" max="9746" width="3.8515625" style="87" customWidth="1"/>
    <col min="9747" max="9747" width="19.140625" style="87" customWidth="1"/>
    <col min="9748" max="9748" width="9.140625" style="87" customWidth="1"/>
    <col min="9749" max="9749" width="22.28125" style="87" customWidth="1"/>
    <col min="9750" max="9750" width="105.140625" style="87" customWidth="1"/>
    <col min="9751" max="9985" width="9.140625" style="87" customWidth="1"/>
    <col min="9986" max="9986" width="1.28515625" style="87" customWidth="1"/>
    <col min="9987" max="9987" width="83.140625" style="87" customWidth="1"/>
    <col min="9988" max="9988" width="21.00390625" style="87" customWidth="1"/>
    <col min="9989" max="9989" width="19.8515625" style="87" customWidth="1"/>
    <col min="9990" max="9990" width="21.140625" style="87" customWidth="1"/>
    <col min="9991" max="9991" width="22.140625" style="87" customWidth="1"/>
    <col min="9992" max="9992" width="22.421875" style="87" customWidth="1"/>
    <col min="9993" max="9993" width="22.7109375" style="87" customWidth="1"/>
    <col min="9994" max="9994" width="23.140625" style="87" customWidth="1"/>
    <col min="9995" max="9995" width="24.7109375" style="87" customWidth="1"/>
    <col min="9996" max="9996" width="25.140625" style="87" customWidth="1"/>
    <col min="9997" max="9997" width="24.57421875" style="87" customWidth="1"/>
    <col min="9998" max="9998" width="24.7109375" style="87" customWidth="1"/>
    <col min="9999" max="9999" width="0.71875" style="87" customWidth="1"/>
    <col min="10000" max="10000" width="22.140625" style="87" customWidth="1"/>
    <col min="10001" max="10001" width="1.1484375" style="87" customWidth="1"/>
    <col min="10002" max="10002" width="3.8515625" style="87" customWidth="1"/>
    <col min="10003" max="10003" width="19.140625" style="87" customWidth="1"/>
    <col min="10004" max="10004" width="9.140625" style="87" customWidth="1"/>
    <col min="10005" max="10005" width="22.28125" style="87" customWidth="1"/>
    <col min="10006" max="10006" width="105.140625" style="87" customWidth="1"/>
    <col min="10007" max="10241" width="9.140625" style="87" customWidth="1"/>
    <col min="10242" max="10242" width="1.28515625" style="87" customWidth="1"/>
    <col min="10243" max="10243" width="83.140625" style="87" customWidth="1"/>
    <col min="10244" max="10244" width="21.00390625" style="87" customWidth="1"/>
    <col min="10245" max="10245" width="19.8515625" style="87" customWidth="1"/>
    <col min="10246" max="10246" width="21.140625" style="87" customWidth="1"/>
    <col min="10247" max="10247" width="22.140625" style="87" customWidth="1"/>
    <col min="10248" max="10248" width="22.421875" style="87" customWidth="1"/>
    <col min="10249" max="10249" width="22.7109375" style="87" customWidth="1"/>
    <col min="10250" max="10250" width="23.140625" style="87" customWidth="1"/>
    <col min="10251" max="10251" width="24.7109375" style="87" customWidth="1"/>
    <col min="10252" max="10252" width="25.140625" style="87" customWidth="1"/>
    <col min="10253" max="10253" width="24.57421875" style="87" customWidth="1"/>
    <col min="10254" max="10254" width="24.7109375" style="87" customWidth="1"/>
    <col min="10255" max="10255" width="0.71875" style="87" customWidth="1"/>
    <col min="10256" max="10256" width="22.140625" style="87" customWidth="1"/>
    <col min="10257" max="10257" width="1.1484375" style="87" customWidth="1"/>
    <col min="10258" max="10258" width="3.8515625" style="87" customWidth="1"/>
    <col min="10259" max="10259" width="19.140625" style="87" customWidth="1"/>
    <col min="10260" max="10260" width="9.140625" style="87" customWidth="1"/>
    <col min="10261" max="10261" width="22.28125" style="87" customWidth="1"/>
    <col min="10262" max="10262" width="105.140625" style="87" customWidth="1"/>
    <col min="10263" max="10497" width="9.140625" style="87" customWidth="1"/>
    <col min="10498" max="10498" width="1.28515625" style="87" customWidth="1"/>
    <col min="10499" max="10499" width="83.140625" style="87" customWidth="1"/>
    <col min="10500" max="10500" width="21.00390625" style="87" customWidth="1"/>
    <col min="10501" max="10501" width="19.8515625" style="87" customWidth="1"/>
    <col min="10502" max="10502" width="21.140625" style="87" customWidth="1"/>
    <col min="10503" max="10503" width="22.140625" style="87" customWidth="1"/>
    <col min="10504" max="10504" width="22.421875" style="87" customWidth="1"/>
    <col min="10505" max="10505" width="22.7109375" style="87" customWidth="1"/>
    <col min="10506" max="10506" width="23.140625" style="87" customWidth="1"/>
    <col min="10507" max="10507" width="24.7109375" style="87" customWidth="1"/>
    <col min="10508" max="10508" width="25.140625" style="87" customWidth="1"/>
    <col min="10509" max="10509" width="24.57421875" style="87" customWidth="1"/>
    <col min="10510" max="10510" width="24.7109375" style="87" customWidth="1"/>
    <col min="10511" max="10511" width="0.71875" style="87" customWidth="1"/>
    <col min="10512" max="10512" width="22.140625" style="87" customWidth="1"/>
    <col min="10513" max="10513" width="1.1484375" style="87" customWidth="1"/>
    <col min="10514" max="10514" width="3.8515625" style="87" customWidth="1"/>
    <col min="10515" max="10515" width="19.140625" style="87" customWidth="1"/>
    <col min="10516" max="10516" width="9.140625" style="87" customWidth="1"/>
    <col min="10517" max="10517" width="22.28125" style="87" customWidth="1"/>
    <col min="10518" max="10518" width="105.140625" style="87" customWidth="1"/>
    <col min="10519" max="10753" width="9.140625" style="87" customWidth="1"/>
    <col min="10754" max="10754" width="1.28515625" style="87" customWidth="1"/>
    <col min="10755" max="10755" width="83.140625" style="87" customWidth="1"/>
    <col min="10756" max="10756" width="21.00390625" style="87" customWidth="1"/>
    <col min="10757" max="10757" width="19.8515625" style="87" customWidth="1"/>
    <col min="10758" max="10758" width="21.140625" style="87" customWidth="1"/>
    <col min="10759" max="10759" width="22.140625" style="87" customWidth="1"/>
    <col min="10760" max="10760" width="22.421875" style="87" customWidth="1"/>
    <col min="10761" max="10761" width="22.7109375" style="87" customWidth="1"/>
    <col min="10762" max="10762" width="23.140625" style="87" customWidth="1"/>
    <col min="10763" max="10763" width="24.7109375" style="87" customWidth="1"/>
    <col min="10764" max="10764" width="25.140625" style="87" customWidth="1"/>
    <col min="10765" max="10765" width="24.57421875" style="87" customWidth="1"/>
    <col min="10766" max="10766" width="24.7109375" style="87" customWidth="1"/>
    <col min="10767" max="10767" width="0.71875" style="87" customWidth="1"/>
    <col min="10768" max="10768" width="22.140625" style="87" customWidth="1"/>
    <col min="10769" max="10769" width="1.1484375" style="87" customWidth="1"/>
    <col min="10770" max="10770" width="3.8515625" style="87" customWidth="1"/>
    <col min="10771" max="10771" width="19.140625" style="87" customWidth="1"/>
    <col min="10772" max="10772" width="9.140625" style="87" customWidth="1"/>
    <col min="10773" max="10773" width="22.28125" style="87" customWidth="1"/>
    <col min="10774" max="10774" width="105.140625" style="87" customWidth="1"/>
    <col min="10775" max="11009" width="9.140625" style="87" customWidth="1"/>
    <col min="11010" max="11010" width="1.28515625" style="87" customWidth="1"/>
    <col min="11011" max="11011" width="83.140625" style="87" customWidth="1"/>
    <col min="11012" max="11012" width="21.00390625" style="87" customWidth="1"/>
    <col min="11013" max="11013" width="19.8515625" style="87" customWidth="1"/>
    <col min="11014" max="11014" width="21.140625" style="87" customWidth="1"/>
    <col min="11015" max="11015" width="22.140625" style="87" customWidth="1"/>
    <col min="11016" max="11016" width="22.421875" style="87" customWidth="1"/>
    <col min="11017" max="11017" width="22.7109375" style="87" customWidth="1"/>
    <col min="11018" max="11018" width="23.140625" style="87" customWidth="1"/>
    <col min="11019" max="11019" width="24.7109375" style="87" customWidth="1"/>
    <col min="11020" max="11020" width="25.140625" style="87" customWidth="1"/>
    <col min="11021" max="11021" width="24.57421875" style="87" customWidth="1"/>
    <col min="11022" max="11022" width="24.7109375" style="87" customWidth="1"/>
    <col min="11023" max="11023" width="0.71875" style="87" customWidth="1"/>
    <col min="11024" max="11024" width="22.140625" style="87" customWidth="1"/>
    <col min="11025" max="11025" width="1.1484375" style="87" customWidth="1"/>
    <col min="11026" max="11026" width="3.8515625" style="87" customWidth="1"/>
    <col min="11027" max="11027" width="19.140625" style="87" customWidth="1"/>
    <col min="11028" max="11028" width="9.140625" style="87" customWidth="1"/>
    <col min="11029" max="11029" width="22.28125" style="87" customWidth="1"/>
    <col min="11030" max="11030" width="105.140625" style="87" customWidth="1"/>
    <col min="11031" max="11265" width="9.140625" style="87" customWidth="1"/>
    <col min="11266" max="11266" width="1.28515625" style="87" customWidth="1"/>
    <col min="11267" max="11267" width="83.140625" style="87" customWidth="1"/>
    <col min="11268" max="11268" width="21.00390625" style="87" customWidth="1"/>
    <col min="11269" max="11269" width="19.8515625" style="87" customWidth="1"/>
    <col min="11270" max="11270" width="21.140625" style="87" customWidth="1"/>
    <col min="11271" max="11271" width="22.140625" style="87" customWidth="1"/>
    <col min="11272" max="11272" width="22.421875" style="87" customWidth="1"/>
    <col min="11273" max="11273" width="22.7109375" style="87" customWidth="1"/>
    <col min="11274" max="11274" width="23.140625" style="87" customWidth="1"/>
    <col min="11275" max="11275" width="24.7109375" style="87" customWidth="1"/>
    <col min="11276" max="11276" width="25.140625" style="87" customWidth="1"/>
    <col min="11277" max="11277" width="24.57421875" style="87" customWidth="1"/>
    <col min="11278" max="11278" width="24.7109375" style="87" customWidth="1"/>
    <col min="11279" max="11279" width="0.71875" style="87" customWidth="1"/>
    <col min="11280" max="11280" width="22.140625" style="87" customWidth="1"/>
    <col min="11281" max="11281" width="1.1484375" style="87" customWidth="1"/>
    <col min="11282" max="11282" width="3.8515625" style="87" customWidth="1"/>
    <col min="11283" max="11283" width="19.140625" style="87" customWidth="1"/>
    <col min="11284" max="11284" width="9.140625" style="87" customWidth="1"/>
    <col min="11285" max="11285" width="22.28125" style="87" customWidth="1"/>
    <col min="11286" max="11286" width="105.140625" style="87" customWidth="1"/>
    <col min="11287" max="11521" width="9.140625" style="87" customWidth="1"/>
    <col min="11522" max="11522" width="1.28515625" style="87" customWidth="1"/>
    <col min="11523" max="11523" width="83.140625" style="87" customWidth="1"/>
    <col min="11524" max="11524" width="21.00390625" style="87" customWidth="1"/>
    <col min="11525" max="11525" width="19.8515625" style="87" customWidth="1"/>
    <col min="11526" max="11526" width="21.140625" style="87" customWidth="1"/>
    <col min="11527" max="11527" width="22.140625" style="87" customWidth="1"/>
    <col min="11528" max="11528" width="22.421875" style="87" customWidth="1"/>
    <col min="11529" max="11529" width="22.7109375" style="87" customWidth="1"/>
    <col min="11530" max="11530" width="23.140625" style="87" customWidth="1"/>
    <col min="11531" max="11531" width="24.7109375" style="87" customWidth="1"/>
    <col min="11532" max="11532" width="25.140625" style="87" customWidth="1"/>
    <col min="11533" max="11533" width="24.57421875" style="87" customWidth="1"/>
    <col min="11534" max="11534" width="24.7109375" style="87" customWidth="1"/>
    <col min="11535" max="11535" width="0.71875" style="87" customWidth="1"/>
    <col min="11536" max="11536" width="22.140625" style="87" customWidth="1"/>
    <col min="11537" max="11537" width="1.1484375" style="87" customWidth="1"/>
    <col min="11538" max="11538" width="3.8515625" style="87" customWidth="1"/>
    <col min="11539" max="11539" width="19.140625" style="87" customWidth="1"/>
    <col min="11540" max="11540" width="9.140625" style="87" customWidth="1"/>
    <col min="11541" max="11541" width="22.28125" style="87" customWidth="1"/>
    <col min="11542" max="11542" width="105.140625" style="87" customWidth="1"/>
    <col min="11543" max="11777" width="9.140625" style="87" customWidth="1"/>
    <col min="11778" max="11778" width="1.28515625" style="87" customWidth="1"/>
    <col min="11779" max="11779" width="83.140625" style="87" customWidth="1"/>
    <col min="11780" max="11780" width="21.00390625" style="87" customWidth="1"/>
    <col min="11781" max="11781" width="19.8515625" style="87" customWidth="1"/>
    <col min="11782" max="11782" width="21.140625" style="87" customWidth="1"/>
    <col min="11783" max="11783" width="22.140625" style="87" customWidth="1"/>
    <col min="11784" max="11784" width="22.421875" style="87" customWidth="1"/>
    <col min="11785" max="11785" width="22.7109375" style="87" customWidth="1"/>
    <col min="11786" max="11786" width="23.140625" style="87" customWidth="1"/>
    <col min="11787" max="11787" width="24.7109375" style="87" customWidth="1"/>
    <col min="11788" max="11788" width="25.140625" style="87" customWidth="1"/>
    <col min="11789" max="11789" width="24.57421875" style="87" customWidth="1"/>
    <col min="11790" max="11790" width="24.7109375" style="87" customWidth="1"/>
    <col min="11791" max="11791" width="0.71875" style="87" customWidth="1"/>
    <col min="11792" max="11792" width="22.140625" style="87" customWidth="1"/>
    <col min="11793" max="11793" width="1.1484375" style="87" customWidth="1"/>
    <col min="11794" max="11794" width="3.8515625" style="87" customWidth="1"/>
    <col min="11795" max="11795" width="19.140625" style="87" customWidth="1"/>
    <col min="11796" max="11796" width="9.140625" style="87" customWidth="1"/>
    <col min="11797" max="11797" width="22.28125" style="87" customWidth="1"/>
    <col min="11798" max="11798" width="105.140625" style="87" customWidth="1"/>
    <col min="11799" max="12033" width="9.140625" style="87" customWidth="1"/>
    <col min="12034" max="12034" width="1.28515625" style="87" customWidth="1"/>
    <col min="12035" max="12035" width="83.140625" style="87" customWidth="1"/>
    <col min="12036" max="12036" width="21.00390625" style="87" customWidth="1"/>
    <col min="12037" max="12037" width="19.8515625" style="87" customWidth="1"/>
    <col min="12038" max="12038" width="21.140625" style="87" customWidth="1"/>
    <col min="12039" max="12039" width="22.140625" style="87" customWidth="1"/>
    <col min="12040" max="12040" width="22.421875" style="87" customWidth="1"/>
    <col min="12041" max="12041" width="22.7109375" style="87" customWidth="1"/>
    <col min="12042" max="12042" width="23.140625" style="87" customWidth="1"/>
    <col min="12043" max="12043" width="24.7109375" style="87" customWidth="1"/>
    <col min="12044" max="12044" width="25.140625" style="87" customWidth="1"/>
    <col min="12045" max="12045" width="24.57421875" style="87" customWidth="1"/>
    <col min="12046" max="12046" width="24.7109375" style="87" customWidth="1"/>
    <col min="12047" max="12047" width="0.71875" style="87" customWidth="1"/>
    <col min="12048" max="12048" width="22.140625" style="87" customWidth="1"/>
    <col min="12049" max="12049" width="1.1484375" style="87" customWidth="1"/>
    <col min="12050" max="12050" width="3.8515625" style="87" customWidth="1"/>
    <col min="12051" max="12051" width="19.140625" style="87" customWidth="1"/>
    <col min="12052" max="12052" width="9.140625" style="87" customWidth="1"/>
    <col min="12053" max="12053" width="22.28125" style="87" customWidth="1"/>
    <col min="12054" max="12054" width="105.140625" style="87" customWidth="1"/>
    <col min="12055" max="12289" width="9.140625" style="87" customWidth="1"/>
    <col min="12290" max="12290" width="1.28515625" style="87" customWidth="1"/>
    <col min="12291" max="12291" width="83.140625" style="87" customWidth="1"/>
    <col min="12292" max="12292" width="21.00390625" style="87" customWidth="1"/>
    <col min="12293" max="12293" width="19.8515625" style="87" customWidth="1"/>
    <col min="12294" max="12294" width="21.140625" style="87" customWidth="1"/>
    <col min="12295" max="12295" width="22.140625" style="87" customWidth="1"/>
    <col min="12296" max="12296" width="22.421875" style="87" customWidth="1"/>
    <col min="12297" max="12297" width="22.7109375" style="87" customWidth="1"/>
    <col min="12298" max="12298" width="23.140625" style="87" customWidth="1"/>
    <col min="12299" max="12299" width="24.7109375" style="87" customWidth="1"/>
    <col min="12300" max="12300" width="25.140625" style="87" customWidth="1"/>
    <col min="12301" max="12301" width="24.57421875" style="87" customWidth="1"/>
    <col min="12302" max="12302" width="24.7109375" style="87" customWidth="1"/>
    <col min="12303" max="12303" width="0.71875" style="87" customWidth="1"/>
    <col min="12304" max="12304" width="22.140625" style="87" customWidth="1"/>
    <col min="12305" max="12305" width="1.1484375" style="87" customWidth="1"/>
    <col min="12306" max="12306" width="3.8515625" style="87" customWidth="1"/>
    <col min="12307" max="12307" width="19.140625" style="87" customWidth="1"/>
    <col min="12308" max="12308" width="9.140625" style="87" customWidth="1"/>
    <col min="12309" max="12309" width="22.28125" style="87" customWidth="1"/>
    <col min="12310" max="12310" width="105.140625" style="87" customWidth="1"/>
    <col min="12311" max="12545" width="9.140625" style="87" customWidth="1"/>
    <col min="12546" max="12546" width="1.28515625" style="87" customWidth="1"/>
    <col min="12547" max="12547" width="83.140625" style="87" customWidth="1"/>
    <col min="12548" max="12548" width="21.00390625" style="87" customWidth="1"/>
    <col min="12549" max="12549" width="19.8515625" style="87" customWidth="1"/>
    <col min="12550" max="12550" width="21.140625" style="87" customWidth="1"/>
    <col min="12551" max="12551" width="22.140625" style="87" customWidth="1"/>
    <col min="12552" max="12552" width="22.421875" style="87" customWidth="1"/>
    <col min="12553" max="12553" width="22.7109375" style="87" customWidth="1"/>
    <col min="12554" max="12554" width="23.140625" style="87" customWidth="1"/>
    <col min="12555" max="12555" width="24.7109375" style="87" customWidth="1"/>
    <col min="12556" max="12556" width="25.140625" style="87" customWidth="1"/>
    <col min="12557" max="12557" width="24.57421875" style="87" customWidth="1"/>
    <col min="12558" max="12558" width="24.7109375" style="87" customWidth="1"/>
    <col min="12559" max="12559" width="0.71875" style="87" customWidth="1"/>
    <col min="12560" max="12560" width="22.140625" style="87" customWidth="1"/>
    <col min="12561" max="12561" width="1.1484375" style="87" customWidth="1"/>
    <col min="12562" max="12562" width="3.8515625" style="87" customWidth="1"/>
    <col min="12563" max="12563" width="19.140625" style="87" customWidth="1"/>
    <col min="12564" max="12564" width="9.140625" style="87" customWidth="1"/>
    <col min="12565" max="12565" width="22.28125" style="87" customWidth="1"/>
    <col min="12566" max="12566" width="105.140625" style="87" customWidth="1"/>
    <col min="12567" max="12801" width="9.140625" style="87" customWidth="1"/>
    <col min="12802" max="12802" width="1.28515625" style="87" customWidth="1"/>
    <col min="12803" max="12803" width="83.140625" style="87" customWidth="1"/>
    <col min="12804" max="12804" width="21.00390625" style="87" customWidth="1"/>
    <col min="12805" max="12805" width="19.8515625" style="87" customWidth="1"/>
    <col min="12806" max="12806" width="21.140625" style="87" customWidth="1"/>
    <col min="12807" max="12807" width="22.140625" style="87" customWidth="1"/>
    <col min="12808" max="12808" width="22.421875" style="87" customWidth="1"/>
    <col min="12809" max="12809" width="22.7109375" style="87" customWidth="1"/>
    <col min="12810" max="12810" width="23.140625" style="87" customWidth="1"/>
    <col min="12811" max="12811" width="24.7109375" style="87" customWidth="1"/>
    <col min="12812" max="12812" width="25.140625" style="87" customWidth="1"/>
    <col min="12813" max="12813" width="24.57421875" style="87" customWidth="1"/>
    <col min="12814" max="12814" width="24.7109375" style="87" customWidth="1"/>
    <col min="12815" max="12815" width="0.71875" style="87" customWidth="1"/>
    <col min="12816" max="12816" width="22.140625" style="87" customWidth="1"/>
    <col min="12817" max="12817" width="1.1484375" style="87" customWidth="1"/>
    <col min="12818" max="12818" width="3.8515625" style="87" customWidth="1"/>
    <col min="12819" max="12819" width="19.140625" style="87" customWidth="1"/>
    <col min="12820" max="12820" width="9.140625" style="87" customWidth="1"/>
    <col min="12821" max="12821" width="22.28125" style="87" customWidth="1"/>
    <col min="12822" max="12822" width="105.140625" style="87" customWidth="1"/>
    <col min="12823" max="13057" width="9.140625" style="87" customWidth="1"/>
    <col min="13058" max="13058" width="1.28515625" style="87" customWidth="1"/>
    <col min="13059" max="13059" width="83.140625" style="87" customWidth="1"/>
    <col min="13060" max="13060" width="21.00390625" style="87" customWidth="1"/>
    <col min="13061" max="13061" width="19.8515625" style="87" customWidth="1"/>
    <col min="13062" max="13062" width="21.140625" style="87" customWidth="1"/>
    <col min="13063" max="13063" width="22.140625" style="87" customWidth="1"/>
    <col min="13064" max="13064" width="22.421875" style="87" customWidth="1"/>
    <col min="13065" max="13065" width="22.7109375" style="87" customWidth="1"/>
    <col min="13066" max="13066" width="23.140625" style="87" customWidth="1"/>
    <col min="13067" max="13067" width="24.7109375" style="87" customWidth="1"/>
    <col min="13068" max="13068" width="25.140625" style="87" customWidth="1"/>
    <col min="13069" max="13069" width="24.57421875" style="87" customWidth="1"/>
    <col min="13070" max="13070" width="24.7109375" style="87" customWidth="1"/>
    <col min="13071" max="13071" width="0.71875" style="87" customWidth="1"/>
    <col min="13072" max="13072" width="22.140625" style="87" customWidth="1"/>
    <col min="13073" max="13073" width="1.1484375" style="87" customWidth="1"/>
    <col min="13074" max="13074" width="3.8515625" style="87" customWidth="1"/>
    <col min="13075" max="13075" width="19.140625" style="87" customWidth="1"/>
    <col min="13076" max="13076" width="9.140625" style="87" customWidth="1"/>
    <col min="13077" max="13077" width="22.28125" style="87" customWidth="1"/>
    <col min="13078" max="13078" width="105.140625" style="87" customWidth="1"/>
    <col min="13079" max="13313" width="9.140625" style="87" customWidth="1"/>
    <col min="13314" max="13314" width="1.28515625" style="87" customWidth="1"/>
    <col min="13315" max="13315" width="83.140625" style="87" customWidth="1"/>
    <col min="13316" max="13316" width="21.00390625" style="87" customWidth="1"/>
    <col min="13317" max="13317" width="19.8515625" style="87" customWidth="1"/>
    <col min="13318" max="13318" width="21.140625" style="87" customWidth="1"/>
    <col min="13319" max="13319" width="22.140625" style="87" customWidth="1"/>
    <col min="13320" max="13320" width="22.421875" style="87" customWidth="1"/>
    <col min="13321" max="13321" width="22.7109375" style="87" customWidth="1"/>
    <col min="13322" max="13322" width="23.140625" style="87" customWidth="1"/>
    <col min="13323" max="13323" width="24.7109375" style="87" customWidth="1"/>
    <col min="13324" max="13324" width="25.140625" style="87" customWidth="1"/>
    <col min="13325" max="13325" width="24.57421875" style="87" customWidth="1"/>
    <col min="13326" max="13326" width="24.7109375" style="87" customWidth="1"/>
    <col min="13327" max="13327" width="0.71875" style="87" customWidth="1"/>
    <col min="13328" max="13328" width="22.140625" style="87" customWidth="1"/>
    <col min="13329" max="13329" width="1.1484375" style="87" customWidth="1"/>
    <col min="13330" max="13330" width="3.8515625" style="87" customWidth="1"/>
    <col min="13331" max="13331" width="19.140625" style="87" customWidth="1"/>
    <col min="13332" max="13332" width="9.140625" style="87" customWidth="1"/>
    <col min="13333" max="13333" width="22.28125" style="87" customWidth="1"/>
    <col min="13334" max="13334" width="105.140625" style="87" customWidth="1"/>
    <col min="13335" max="13569" width="9.140625" style="87" customWidth="1"/>
    <col min="13570" max="13570" width="1.28515625" style="87" customWidth="1"/>
    <col min="13571" max="13571" width="83.140625" style="87" customWidth="1"/>
    <col min="13572" max="13572" width="21.00390625" style="87" customWidth="1"/>
    <col min="13573" max="13573" width="19.8515625" style="87" customWidth="1"/>
    <col min="13574" max="13574" width="21.140625" style="87" customWidth="1"/>
    <col min="13575" max="13575" width="22.140625" style="87" customWidth="1"/>
    <col min="13576" max="13576" width="22.421875" style="87" customWidth="1"/>
    <col min="13577" max="13577" width="22.7109375" style="87" customWidth="1"/>
    <col min="13578" max="13578" width="23.140625" style="87" customWidth="1"/>
    <col min="13579" max="13579" width="24.7109375" style="87" customWidth="1"/>
    <col min="13580" max="13580" width="25.140625" style="87" customWidth="1"/>
    <col min="13581" max="13581" width="24.57421875" style="87" customWidth="1"/>
    <col min="13582" max="13582" width="24.7109375" style="87" customWidth="1"/>
    <col min="13583" max="13583" width="0.71875" style="87" customWidth="1"/>
    <col min="13584" max="13584" width="22.140625" style="87" customWidth="1"/>
    <col min="13585" max="13585" width="1.1484375" style="87" customWidth="1"/>
    <col min="13586" max="13586" width="3.8515625" style="87" customWidth="1"/>
    <col min="13587" max="13587" width="19.140625" style="87" customWidth="1"/>
    <col min="13588" max="13588" width="9.140625" style="87" customWidth="1"/>
    <col min="13589" max="13589" width="22.28125" style="87" customWidth="1"/>
    <col min="13590" max="13590" width="105.140625" style="87" customWidth="1"/>
    <col min="13591" max="13825" width="9.140625" style="87" customWidth="1"/>
    <col min="13826" max="13826" width="1.28515625" style="87" customWidth="1"/>
    <col min="13827" max="13827" width="83.140625" style="87" customWidth="1"/>
    <col min="13828" max="13828" width="21.00390625" style="87" customWidth="1"/>
    <col min="13829" max="13829" width="19.8515625" style="87" customWidth="1"/>
    <col min="13830" max="13830" width="21.140625" style="87" customWidth="1"/>
    <col min="13831" max="13831" width="22.140625" style="87" customWidth="1"/>
    <col min="13832" max="13832" width="22.421875" style="87" customWidth="1"/>
    <col min="13833" max="13833" width="22.7109375" style="87" customWidth="1"/>
    <col min="13834" max="13834" width="23.140625" style="87" customWidth="1"/>
    <col min="13835" max="13835" width="24.7109375" style="87" customWidth="1"/>
    <col min="13836" max="13836" width="25.140625" style="87" customWidth="1"/>
    <col min="13837" max="13837" width="24.57421875" style="87" customWidth="1"/>
    <col min="13838" max="13838" width="24.7109375" style="87" customWidth="1"/>
    <col min="13839" max="13839" width="0.71875" style="87" customWidth="1"/>
    <col min="13840" max="13840" width="22.140625" style="87" customWidth="1"/>
    <col min="13841" max="13841" width="1.1484375" style="87" customWidth="1"/>
    <col min="13842" max="13842" width="3.8515625" style="87" customWidth="1"/>
    <col min="13843" max="13843" width="19.140625" style="87" customWidth="1"/>
    <col min="13844" max="13844" width="9.140625" style="87" customWidth="1"/>
    <col min="13845" max="13845" width="22.28125" style="87" customWidth="1"/>
    <col min="13846" max="13846" width="105.140625" style="87" customWidth="1"/>
    <col min="13847" max="14081" width="9.140625" style="87" customWidth="1"/>
    <col min="14082" max="14082" width="1.28515625" style="87" customWidth="1"/>
    <col min="14083" max="14083" width="83.140625" style="87" customWidth="1"/>
    <col min="14084" max="14084" width="21.00390625" style="87" customWidth="1"/>
    <col min="14085" max="14085" width="19.8515625" style="87" customWidth="1"/>
    <col min="14086" max="14086" width="21.140625" style="87" customWidth="1"/>
    <col min="14087" max="14087" width="22.140625" style="87" customWidth="1"/>
    <col min="14088" max="14088" width="22.421875" style="87" customWidth="1"/>
    <col min="14089" max="14089" width="22.7109375" style="87" customWidth="1"/>
    <col min="14090" max="14090" width="23.140625" style="87" customWidth="1"/>
    <col min="14091" max="14091" width="24.7109375" style="87" customWidth="1"/>
    <col min="14092" max="14092" width="25.140625" style="87" customWidth="1"/>
    <col min="14093" max="14093" width="24.57421875" style="87" customWidth="1"/>
    <col min="14094" max="14094" width="24.7109375" style="87" customWidth="1"/>
    <col min="14095" max="14095" width="0.71875" style="87" customWidth="1"/>
    <col min="14096" max="14096" width="22.140625" style="87" customWidth="1"/>
    <col min="14097" max="14097" width="1.1484375" style="87" customWidth="1"/>
    <col min="14098" max="14098" width="3.8515625" style="87" customWidth="1"/>
    <col min="14099" max="14099" width="19.140625" style="87" customWidth="1"/>
    <col min="14100" max="14100" width="9.140625" style="87" customWidth="1"/>
    <col min="14101" max="14101" width="22.28125" style="87" customWidth="1"/>
    <col min="14102" max="14102" width="105.140625" style="87" customWidth="1"/>
    <col min="14103" max="14337" width="9.140625" style="87" customWidth="1"/>
    <col min="14338" max="14338" width="1.28515625" style="87" customWidth="1"/>
    <col min="14339" max="14339" width="83.140625" style="87" customWidth="1"/>
    <col min="14340" max="14340" width="21.00390625" style="87" customWidth="1"/>
    <col min="14341" max="14341" width="19.8515625" style="87" customWidth="1"/>
    <col min="14342" max="14342" width="21.140625" style="87" customWidth="1"/>
    <col min="14343" max="14343" width="22.140625" style="87" customWidth="1"/>
    <col min="14344" max="14344" width="22.421875" style="87" customWidth="1"/>
    <col min="14345" max="14345" width="22.7109375" style="87" customWidth="1"/>
    <col min="14346" max="14346" width="23.140625" style="87" customWidth="1"/>
    <col min="14347" max="14347" width="24.7109375" style="87" customWidth="1"/>
    <col min="14348" max="14348" width="25.140625" style="87" customWidth="1"/>
    <col min="14349" max="14349" width="24.57421875" style="87" customWidth="1"/>
    <col min="14350" max="14350" width="24.7109375" style="87" customWidth="1"/>
    <col min="14351" max="14351" width="0.71875" style="87" customWidth="1"/>
    <col min="14352" max="14352" width="22.140625" style="87" customWidth="1"/>
    <col min="14353" max="14353" width="1.1484375" style="87" customWidth="1"/>
    <col min="14354" max="14354" width="3.8515625" style="87" customWidth="1"/>
    <col min="14355" max="14355" width="19.140625" style="87" customWidth="1"/>
    <col min="14356" max="14356" width="9.140625" style="87" customWidth="1"/>
    <col min="14357" max="14357" width="22.28125" style="87" customWidth="1"/>
    <col min="14358" max="14358" width="105.140625" style="87" customWidth="1"/>
    <col min="14359" max="14593" width="9.140625" style="87" customWidth="1"/>
    <col min="14594" max="14594" width="1.28515625" style="87" customWidth="1"/>
    <col min="14595" max="14595" width="83.140625" style="87" customWidth="1"/>
    <col min="14596" max="14596" width="21.00390625" style="87" customWidth="1"/>
    <col min="14597" max="14597" width="19.8515625" style="87" customWidth="1"/>
    <col min="14598" max="14598" width="21.140625" style="87" customWidth="1"/>
    <col min="14599" max="14599" width="22.140625" style="87" customWidth="1"/>
    <col min="14600" max="14600" width="22.421875" style="87" customWidth="1"/>
    <col min="14601" max="14601" width="22.7109375" style="87" customWidth="1"/>
    <col min="14602" max="14602" width="23.140625" style="87" customWidth="1"/>
    <col min="14603" max="14603" width="24.7109375" style="87" customWidth="1"/>
    <col min="14604" max="14604" width="25.140625" style="87" customWidth="1"/>
    <col min="14605" max="14605" width="24.57421875" style="87" customWidth="1"/>
    <col min="14606" max="14606" width="24.7109375" style="87" customWidth="1"/>
    <col min="14607" max="14607" width="0.71875" style="87" customWidth="1"/>
    <col min="14608" max="14608" width="22.140625" style="87" customWidth="1"/>
    <col min="14609" max="14609" width="1.1484375" style="87" customWidth="1"/>
    <col min="14610" max="14610" width="3.8515625" style="87" customWidth="1"/>
    <col min="14611" max="14611" width="19.140625" style="87" customWidth="1"/>
    <col min="14612" max="14612" width="9.140625" style="87" customWidth="1"/>
    <col min="14613" max="14613" width="22.28125" style="87" customWidth="1"/>
    <col min="14614" max="14614" width="105.140625" style="87" customWidth="1"/>
    <col min="14615" max="14849" width="9.140625" style="87" customWidth="1"/>
    <col min="14850" max="14850" width="1.28515625" style="87" customWidth="1"/>
    <col min="14851" max="14851" width="83.140625" style="87" customWidth="1"/>
    <col min="14852" max="14852" width="21.00390625" style="87" customWidth="1"/>
    <col min="14853" max="14853" width="19.8515625" style="87" customWidth="1"/>
    <col min="14854" max="14854" width="21.140625" style="87" customWidth="1"/>
    <col min="14855" max="14855" width="22.140625" style="87" customWidth="1"/>
    <col min="14856" max="14856" width="22.421875" style="87" customWidth="1"/>
    <col min="14857" max="14857" width="22.7109375" style="87" customWidth="1"/>
    <col min="14858" max="14858" width="23.140625" style="87" customWidth="1"/>
    <col min="14859" max="14859" width="24.7109375" style="87" customWidth="1"/>
    <col min="14860" max="14860" width="25.140625" style="87" customWidth="1"/>
    <col min="14861" max="14861" width="24.57421875" style="87" customWidth="1"/>
    <col min="14862" max="14862" width="24.7109375" style="87" customWidth="1"/>
    <col min="14863" max="14863" width="0.71875" style="87" customWidth="1"/>
    <col min="14864" max="14864" width="22.140625" style="87" customWidth="1"/>
    <col min="14865" max="14865" width="1.1484375" style="87" customWidth="1"/>
    <col min="14866" max="14866" width="3.8515625" style="87" customWidth="1"/>
    <col min="14867" max="14867" width="19.140625" style="87" customWidth="1"/>
    <col min="14868" max="14868" width="9.140625" style="87" customWidth="1"/>
    <col min="14869" max="14869" width="22.28125" style="87" customWidth="1"/>
    <col min="14870" max="14870" width="105.140625" style="87" customWidth="1"/>
    <col min="14871" max="15105" width="9.140625" style="87" customWidth="1"/>
    <col min="15106" max="15106" width="1.28515625" style="87" customWidth="1"/>
    <col min="15107" max="15107" width="83.140625" style="87" customWidth="1"/>
    <col min="15108" max="15108" width="21.00390625" style="87" customWidth="1"/>
    <col min="15109" max="15109" width="19.8515625" style="87" customWidth="1"/>
    <col min="15110" max="15110" width="21.140625" style="87" customWidth="1"/>
    <col min="15111" max="15111" width="22.140625" style="87" customWidth="1"/>
    <col min="15112" max="15112" width="22.421875" style="87" customWidth="1"/>
    <col min="15113" max="15113" width="22.7109375" style="87" customWidth="1"/>
    <col min="15114" max="15114" width="23.140625" style="87" customWidth="1"/>
    <col min="15115" max="15115" width="24.7109375" style="87" customWidth="1"/>
    <col min="15116" max="15116" width="25.140625" style="87" customWidth="1"/>
    <col min="15117" max="15117" width="24.57421875" style="87" customWidth="1"/>
    <col min="15118" max="15118" width="24.7109375" style="87" customWidth="1"/>
    <col min="15119" max="15119" width="0.71875" style="87" customWidth="1"/>
    <col min="15120" max="15120" width="22.140625" style="87" customWidth="1"/>
    <col min="15121" max="15121" width="1.1484375" style="87" customWidth="1"/>
    <col min="15122" max="15122" width="3.8515625" style="87" customWidth="1"/>
    <col min="15123" max="15123" width="19.140625" style="87" customWidth="1"/>
    <col min="15124" max="15124" width="9.140625" style="87" customWidth="1"/>
    <col min="15125" max="15125" width="22.28125" style="87" customWidth="1"/>
    <col min="15126" max="15126" width="105.140625" style="87" customWidth="1"/>
    <col min="15127" max="15361" width="9.140625" style="87" customWidth="1"/>
    <col min="15362" max="15362" width="1.28515625" style="87" customWidth="1"/>
    <col min="15363" max="15363" width="83.140625" style="87" customWidth="1"/>
    <col min="15364" max="15364" width="21.00390625" style="87" customWidth="1"/>
    <col min="15365" max="15365" width="19.8515625" style="87" customWidth="1"/>
    <col min="15366" max="15366" width="21.140625" style="87" customWidth="1"/>
    <col min="15367" max="15367" width="22.140625" style="87" customWidth="1"/>
    <col min="15368" max="15368" width="22.421875" style="87" customWidth="1"/>
    <col min="15369" max="15369" width="22.7109375" style="87" customWidth="1"/>
    <col min="15370" max="15370" width="23.140625" style="87" customWidth="1"/>
    <col min="15371" max="15371" width="24.7109375" style="87" customWidth="1"/>
    <col min="15372" max="15372" width="25.140625" style="87" customWidth="1"/>
    <col min="15373" max="15373" width="24.57421875" style="87" customWidth="1"/>
    <col min="15374" max="15374" width="24.7109375" style="87" customWidth="1"/>
    <col min="15375" max="15375" width="0.71875" style="87" customWidth="1"/>
    <col min="15376" max="15376" width="22.140625" style="87" customWidth="1"/>
    <col min="15377" max="15377" width="1.1484375" style="87" customWidth="1"/>
    <col min="15378" max="15378" width="3.8515625" style="87" customWidth="1"/>
    <col min="15379" max="15379" width="19.140625" style="87" customWidth="1"/>
    <col min="15380" max="15380" width="9.140625" style="87" customWidth="1"/>
    <col min="15381" max="15381" width="22.28125" style="87" customWidth="1"/>
    <col min="15382" max="15382" width="105.140625" style="87" customWidth="1"/>
    <col min="15383" max="15617" width="9.140625" style="87" customWidth="1"/>
    <col min="15618" max="15618" width="1.28515625" style="87" customWidth="1"/>
    <col min="15619" max="15619" width="83.140625" style="87" customWidth="1"/>
    <col min="15620" max="15620" width="21.00390625" style="87" customWidth="1"/>
    <col min="15621" max="15621" width="19.8515625" style="87" customWidth="1"/>
    <col min="15622" max="15622" width="21.140625" style="87" customWidth="1"/>
    <col min="15623" max="15623" width="22.140625" style="87" customWidth="1"/>
    <col min="15624" max="15624" width="22.421875" style="87" customWidth="1"/>
    <col min="15625" max="15625" width="22.7109375" style="87" customWidth="1"/>
    <col min="15626" max="15626" width="23.140625" style="87" customWidth="1"/>
    <col min="15627" max="15627" width="24.7109375" style="87" customWidth="1"/>
    <col min="15628" max="15628" width="25.140625" style="87" customWidth="1"/>
    <col min="15629" max="15629" width="24.57421875" style="87" customWidth="1"/>
    <col min="15630" max="15630" width="24.7109375" style="87" customWidth="1"/>
    <col min="15631" max="15631" width="0.71875" style="87" customWidth="1"/>
    <col min="15632" max="15632" width="22.140625" style="87" customWidth="1"/>
    <col min="15633" max="15633" width="1.1484375" style="87" customWidth="1"/>
    <col min="15634" max="15634" width="3.8515625" style="87" customWidth="1"/>
    <col min="15635" max="15635" width="19.140625" style="87" customWidth="1"/>
    <col min="15636" max="15636" width="9.140625" style="87" customWidth="1"/>
    <col min="15637" max="15637" width="22.28125" style="87" customWidth="1"/>
    <col min="15638" max="15638" width="105.140625" style="87" customWidth="1"/>
    <col min="15639" max="15873" width="9.140625" style="87" customWidth="1"/>
    <col min="15874" max="15874" width="1.28515625" style="87" customWidth="1"/>
    <col min="15875" max="15875" width="83.140625" style="87" customWidth="1"/>
    <col min="15876" max="15876" width="21.00390625" style="87" customWidth="1"/>
    <col min="15877" max="15877" width="19.8515625" style="87" customWidth="1"/>
    <col min="15878" max="15878" width="21.140625" style="87" customWidth="1"/>
    <col min="15879" max="15879" width="22.140625" style="87" customWidth="1"/>
    <col min="15880" max="15880" width="22.421875" style="87" customWidth="1"/>
    <col min="15881" max="15881" width="22.7109375" style="87" customWidth="1"/>
    <col min="15882" max="15882" width="23.140625" style="87" customWidth="1"/>
    <col min="15883" max="15883" width="24.7109375" style="87" customWidth="1"/>
    <col min="15884" max="15884" width="25.140625" style="87" customWidth="1"/>
    <col min="15885" max="15885" width="24.57421875" style="87" customWidth="1"/>
    <col min="15886" max="15886" width="24.7109375" style="87" customWidth="1"/>
    <col min="15887" max="15887" width="0.71875" style="87" customWidth="1"/>
    <col min="15888" max="15888" width="22.140625" style="87" customWidth="1"/>
    <col min="15889" max="15889" width="1.1484375" style="87" customWidth="1"/>
    <col min="15890" max="15890" width="3.8515625" style="87" customWidth="1"/>
    <col min="15891" max="15891" width="19.140625" style="87" customWidth="1"/>
    <col min="15892" max="15892" width="9.140625" style="87" customWidth="1"/>
    <col min="15893" max="15893" width="22.28125" style="87" customWidth="1"/>
    <col min="15894" max="15894" width="105.140625" style="87" customWidth="1"/>
    <col min="15895" max="16129" width="9.140625" style="87" customWidth="1"/>
    <col min="16130" max="16130" width="1.28515625" style="87" customWidth="1"/>
    <col min="16131" max="16131" width="83.140625" style="87" customWidth="1"/>
    <col min="16132" max="16132" width="21.00390625" style="87" customWidth="1"/>
    <col min="16133" max="16133" width="19.8515625" style="87" customWidth="1"/>
    <col min="16134" max="16134" width="21.140625" style="87" customWidth="1"/>
    <col min="16135" max="16135" width="22.140625" style="87" customWidth="1"/>
    <col min="16136" max="16136" width="22.421875" style="87" customWidth="1"/>
    <col min="16137" max="16137" width="22.7109375" style="87" customWidth="1"/>
    <col min="16138" max="16138" width="23.140625" style="87" customWidth="1"/>
    <col min="16139" max="16139" width="24.7109375" style="87" customWidth="1"/>
    <col min="16140" max="16140" width="25.140625" style="87" customWidth="1"/>
    <col min="16141" max="16141" width="24.57421875" style="87" customWidth="1"/>
    <col min="16142" max="16142" width="24.7109375" style="87" customWidth="1"/>
    <col min="16143" max="16143" width="0.71875" style="87" customWidth="1"/>
    <col min="16144" max="16144" width="22.140625" style="87" customWidth="1"/>
    <col min="16145" max="16145" width="1.1484375" style="87" customWidth="1"/>
    <col min="16146" max="16146" width="3.8515625" style="87" customWidth="1"/>
    <col min="16147" max="16147" width="19.140625" style="87" customWidth="1"/>
    <col min="16148" max="16148" width="9.140625" style="87" customWidth="1"/>
    <col min="16149" max="16149" width="22.28125" style="87" customWidth="1"/>
    <col min="16150" max="16150" width="105.140625" style="87" customWidth="1"/>
    <col min="16151" max="16384" width="9.140625" style="87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ht="4.5" customHeight="1"/>
    <row r="13" ht="4.5" customHeight="1"/>
    <row r="14" ht="9.75" customHeight="1"/>
    <row r="15" spans="2:17" ht="19.5" customHeight="1">
      <c r="B15" s="136" t="s">
        <v>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2:17" ht="15" customHeight="1">
      <c r="B16" s="137" t="s">
        <v>1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2:17" ht="15" customHeight="1">
      <c r="B17" s="137" t="s">
        <v>2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2:17" ht="15" customHeight="1" thickBot="1">
      <c r="B18" s="138" t="s">
        <v>3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</row>
    <row r="19" spans="2:17" ht="15" customHeight="1" thickBot="1">
      <c r="B19" s="80"/>
      <c r="C19" s="80"/>
      <c r="D19" s="80"/>
      <c r="E19" s="133" t="s">
        <v>107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2:17" ht="21" customHeight="1" thickBot="1">
      <c r="B20" s="93" t="s">
        <v>108</v>
      </c>
      <c r="C20" s="94" t="s">
        <v>105</v>
      </c>
      <c r="D20" s="95" t="s">
        <v>106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2" t="s">
        <v>16</v>
      </c>
    </row>
    <row r="21" spans="2:17" ht="22.5" customHeight="1">
      <c r="B21" s="3" t="s">
        <v>17</v>
      </c>
      <c r="C21" s="75"/>
      <c r="D21" s="75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</row>
    <row r="22" spans="2:19" ht="32.25" customHeight="1">
      <c r="B22" s="3" t="s">
        <v>18</v>
      </c>
      <c r="C22" s="96">
        <f aca="true" t="shared" si="0" ref="C22:D22">C23+C24+C25+C26+C27</f>
        <v>2408421202</v>
      </c>
      <c r="D22" s="96">
        <f t="shared" si="0"/>
        <v>2288833240</v>
      </c>
      <c r="E22" s="105">
        <f>E23+E24+E25+E26+E27</f>
        <v>107855701.17</v>
      </c>
      <c r="F22" s="105">
        <f>F23+F24+F25+F26+F27</f>
        <v>164063432.02</v>
      </c>
      <c r="G22" s="105">
        <f>G23+G24+G25+G26+G27</f>
        <v>148205715.92000002</v>
      </c>
      <c r="H22" s="105">
        <f aca="true" t="shared" si="1" ref="H22:O22">H23+H24+H25+H26+H27</f>
        <v>180027478.20999998</v>
      </c>
      <c r="I22" s="105">
        <f t="shared" si="1"/>
        <v>142232008.23999998</v>
      </c>
      <c r="J22" s="105">
        <f t="shared" si="1"/>
        <v>148074916.12</v>
      </c>
      <c r="K22" s="105">
        <f t="shared" si="1"/>
        <v>146569006.45999998</v>
      </c>
      <c r="L22" s="105">
        <f t="shared" si="1"/>
        <v>172692777.63</v>
      </c>
      <c r="M22" s="105">
        <f t="shared" si="1"/>
        <v>256618541.08999997</v>
      </c>
      <c r="N22" s="105">
        <f>N23+N24+N25+N26+N27</f>
        <v>176400760.46</v>
      </c>
      <c r="O22" s="105">
        <f t="shared" si="1"/>
        <v>205121510.70000002</v>
      </c>
      <c r="P22" s="105">
        <f>P23+P24+P25+P26+P27</f>
        <v>0</v>
      </c>
      <c r="Q22" s="105">
        <f>Q23+Q24+Q25+Q26+Q27</f>
        <v>1847861848.02</v>
      </c>
      <c r="S22" s="90"/>
    </row>
    <row r="23" spans="2:17" ht="29.25" customHeight="1">
      <c r="B23" s="8" t="s">
        <v>19</v>
      </c>
      <c r="C23" s="104">
        <v>1941905360</v>
      </c>
      <c r="D23" s="9">
        <v>1855066060.16</v>
      </c>
      <c r="E23" s="106">
        <v>90903134.98</v>
      </c>
      <c r="F23" s="106">
        <v>138825510.88</v>
      </c>
      <c r="G23" s="106">
        <v>120964329.3</v>
      </c>
      <c r="H23" s="106">
        <v>157023426.01</v>
      </c>
      <c r="I23" s="106">
        <v>122380486.24</v>
      </c>
      <c r="J23" s="106">
        <v>128222153.26</v>
      </c>
      <c r="K23" s="106">
        <v>125203622.3</v>
      </c>
      <c r="L23" s="106">
        <v>146249950.49</v>
      </c>
      <c r="M23" s="106">
        <v>193689185.06</v>
      </c>
      <c r="N23" s="106">
        <v>131981387.51</v>
      </c>
      <c r="O23" s="106">
        <v>168997494.02</v>
      </c>
      <c r="P23" s="106">
        <v>0</v>
      </c>
      <c r="Q23" s="106">
        <f>E23+F23+G23+H23+I23+J23+K23+L23+M23+N23+O23+P23</f>
        <v>1524440680.05</v>
      </c>
    </row>
    <row r="24" spans="2:17" ht="29.25" customHeight="1">
      <c r="B24" s="8" t="s">
        <v>20</v>
      </c>
      <c r="C24" s="9">
        <v>290436761</v>
      </c>
      <c r="D24" s="9">
        <v>231668909.84</v>
      </c>
      <c r="E24" s="106">
        <v>6551443.66</v>
      </c>
      <c r="F24" s="106">
        <v>10322543.59</v>
      </c>
      <c r="G24" s="106">
        <v>13569377.22</v>
      </c>
      <c r="H24" s="106">
        <v>9087943.66</v>
      </c>
      <c r="I24" s="106">
        <v>7568160.33</v>
      </c>
      <c r="J24" s="106">
        <v>7693793.67</v>
      </c>
      <c r="K24" s="106">
        <v>7500793.66</v>
      </c>
      <c r="L24" s="106">
        <v>8818293.66</v>
      </c>
      <c r="M24" s="106">
        <v>45992229.89</v>
      </c>
      <c r="N24" s="106">
        <v>27594111.78</v>
      </c>
      <c r="O24" s="106">
        <v>14581320.33</v>
      </c>
      <c r="P24" s="106">
        <v>0</v>
      </c>
      <c r="Q24" s="106">
        <f aca="true" t="shared" si="2" ref="Q24:Q66">E24+F24+G24+H24+I24+J24+K24+L24+M24+N24+O24+P24</f>
        <v>159280011.45000002</v>
      </c>
    </row>
    <row r="25" spans="2:17" ht="20.25" customHeight="1">
      <c r="B25" s="8" t="s">
        <v>21</v>
      </c>
      <c r="C25" s="9">
        <v>2500000</v>
      </c>
      <c r="D25" s="9">
        <v>500000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8738.1</v>
      </c>
      <c r="O25" s="106">
        <v>0</v>
      </c>
      <c r="P25" s="106">
        <v>0</v>
      </c>
      <c r="Q25" s="106">
        <f t="shared" si="2"/>
        <v>8738.1</v>
      </c>
    </row>
    <row r="26" spans="2:17" ht="29.25" customHeight="1">
      <c r="B26" s="8" t="s">
        <v>22</v>
      </c>
      <c r="C26" s="9">
        <v>400000</v>
      </c>
      <c r="D26" s="9">
        <v>400000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15000</v>
      </c>
      <c r="P26" s="106">
        <v>0</v>
      </c>
      <c r="Q26" s="106">
        <f t="shared" si="2"/>
        <v>15000</v>
      </c>
    </row>
    <row r="27" spans="2:17" ht="29.25" customHeight="1">
      <c r="B27" s="8" t="s">
        <v>23</v>
      </c>
      <c r="C27" s="9">
        <v>173179081</v>
      </c>
      <c r="D27" s="9">
        <v>201198270</v>
      </c>
      <c r="E27" s="106">
        <v>10401122.53</v>
      </c>
      <c r="F27" s="106">
        <v>14915377.55</v>
      </c>
      <c r="G27" s="106">
        <v>13672009.4</v>
      </c>
      <c r="H27" s="106">
        <v>13916108.54</v>
      </c>
      <c r="I27" s="106">
        <v>12283361.67</v>
      </c>
      <c r="J27" s="106">
        <v>12158969.19</v>
      </c>
      <c r="K27" s="106">
        <v>13864590.5</v>
      </c>
      <c r="L27" s="106">
        <v>17624533.48</v>
      </c>
      <c r="M27" s="106">
        <v>16937126.14</v>
      </c>
      <c r="N27" s="106">
        <v>16816523.07</v>
      </c>
      <c r="O27" s="106">
        <v>21527696.35</v>
      </c>
      <c r="P27" s="106">
        <v>0</v>
      </c>
      <c r="Q27" s="106">
        <f t="shared" si="2"/>
        <v>164117418.42</v>
      </c>
    </row>
    <row r="28" spans="2:19" ht="35.25" customHeight="1">
      <c r="B28" s="11" t="s">
        <v>24</v>
      </c>
      <c r="C28" s="5">
        <f aca="true" t="shared" si="3" ref="C28:D28">C29+C30+C31+C32+C33+C34+C35+C36+C37</f>
        <v>1672603665</v>
      </c>
      <c r="D28" s="5">
        <f t="shared" si="3"/>
        <v>2145379157.69</v>
      </c>
      <c r="E28" s="105">
        <f>E29+E30+E31+E32+E33+E34+E35+E36+E37</f>
        <v>33331127.07</v>
      </c>
      <c r="F28" s="105">
        <f>F29+F30+F31+F32+F33+F34+F35+F36+F37</f>
        <v>40784496.18</v>
      </c>
      <c r="G28" s="105">
        <f>G29+G30+G31+G32+G33+G34+G35+G36+G37</f>
        <v>38578883.33</v>
      </c>
      <c r="H28" s="105">
        <f aca="true" t="shared" si="4" ref="H28:O28">H29+H30+H31+H32+H33+H34+H35+H36+H37</f>
        <v>44535234.81</v>
      </c>
      <c r="I28" s="105">
        <f t="shared" si="4"/>
        <v>32071171.490000002</v>
      </c>
      <c r="J28" s="105">
        <f t="shared" si="4"/>
        <v>38220540.92</v>
      </c>
      <c r="K28" s="105">
        <f t="shared" si="4"/>
        <v>44043447.19</v>
      </c>
      <c r="L28" s="105">
        <f t="shared" si="4"/>
        <v>62307533.01</v>
      </c>
      <c r="M28" s="105">
        <f t="shared" si="4"/>
        <v>54804740.4</v>
      </c>
      <c r="N28" s="105">
        <f t="shared" si="4"/>
        <v>49572284.18</v>
      </c>
      <c r="O28" s="105">
        <f t="shared" si="4"/>
        <v>59960407.949999996</v>
      </c>
      <c r="P28" s="105">
        <f>P29+P30+P31+P32+P33+P34+P35+P36+P37</f>
        <v>0</v>
      </c>
      <c r="Q28" s="105">
        <f>E28+F28+G28+H28+I28+J28+K28+L28+M28+N28+O28+P28</f>
        <v>498209866.53</v>
      </c>
      <c r="S28" s="90"/>
    </row>
    <row r="29" spans="2:17" ht="32.25" customHeight="1">
      <c r="B29" s="8" t="s">
        <v>25</v>
      </c>
      <c r="C29" s="9">
        <v>97444000</v>
      </c>
      <c r="D29" s="9">
        <v>96444000</v>
      </c>
      <c r="E29" s="106">
        <v>2454783.61</v>
      </c>
      <c r="F29" s="106">
        <v>7858647.13</v>
      </c>
      <c r="G29" s="106">
        <v>4716258.65</v>
      </c>
      <c r="H29" s="106">
        <v>5324204.15</v>
      </c>
      <c r="I29" s="106">
        <v>4971034.97</v>
      </c>
      <c r="J29" s="106">
        <v>4871700.59</v>
      </c>
      <c r="K29" s="106">
        <v>5404478.06</v>
      </c>
      <c r="L29" s="106">
        <v>5046009.63</v>
      </c>
      <c r="M29" s="106">
        <v>6091303.42</v>
      </c>
      <c r="N29" s="106">
        <v>4931620.09</v>
      </c>
      <c r="O29" s="106">
        <v>4604543.86</v>
      </c>
      <c r="P29" s="106">
        <v>0</v>
      </c>
      <c r="Q29" s="106">
        <f t="shared" si="2"/>
        <v>56274584.16</v>
      </c>
    </row>
    <row r="30" spans="2:17" ht="32.25" customHeight="1">
      <c r="B30" s="8" t="s">
        <v>26</v>
      </c>
      <c r="C30" s="9">
        <v>148755249</v>
      </c>
      <c r="D30" s="9">
        <v>121816995.65</v>
      </c>
      <c r="E30" s="106">
        <v>107262</v>
      </c>
      <c r="F30" s="106">
        <v>3734176.29</v>
      </c>
      <c r="G30" s="106">
        <v>5424020.11</v>
      </c>
      <c r="H30" s="106">
        <v>5237767.58</v>
      </c>
      <c r="I30" s="106">
        <v>1295968.04</v>
      </c>
      <c r="J30" s="106">
        <v>3277702.96</v>
      </c>
      <c r="K30" s="106">
        <v>8443532.29</v>
      </c>
      <c r="L30" s="106">
        <v>12269050</v>
      </c>
      <c r="M30" s="106">
        <v>21580791.29</v>
      </c>
      <c r="N30" s="106">
        <v>14647496.39</v>
      </c>
      <c r="O30" s="106">
        <v>17881670.59</v>
      </c>
      <c r="P30" s="106">
        <v>0</v>
      </c>
      <c r="Q30" s="106">
        <f t="shared" si="2"/>
        <v>93899437.53999999</v>
      </c>
    </row>
    <row r="31" spans="2:17" ht="23.25" customHeight="1">
      <c r="B31" s="8" t="s">
        <v>27</v>
      </c>
      <c r="C31" s="9">
        <v>46401155</v>
      </c>
      <c r="D31" s="9">
        <v>38641300</v>
      </c>
      <c r="E31" s="106">
        <v>0</v>
      </c>
      <c r="F31" s="106">
        <v>587520</v>
      </c>
      <c r="G31" s="106">
        <v>293760</v>
      </c>
      <c r="H31" s="106">
        <v>293760</v>
      </c>
      <c r="I31" s="106">
        <v>293760</v>
      </c>
      <c r="J31" s="106">
        <v>293760</v>
      </c>
      <c r="K31" s="106">
        <v>291720</v>
      </c>
      <c r="L31" s="106">
        <v>291720</v>
      </c>
      <c r="M31" s="106">
        <v>291720</v>
      </c>
      <c r="N31" s="106">
        <v>291720</v>
      </c>
      <c r="O31" s="106">
        <v>291720</v>
      </c>
      <c r="P31" s="106">
        <v>0</v>
      </c>
      <c r="Q31" s="106">
        <f t="shared" si="2"/>
        <v>3221160</v>
      </c>
    </row>
    <row r="32" spans="2:17" ht="32.25" customHeight="1">
      <c r="B32" s="8" t="s">
        <v>28</v>
      </c>
      <c r="C32" s="9">
        <v>31425760</v>
      </c>
      <c r="D32" s="9">
        <v>25983913</v>
      </c>
      <c r="E32" s="106">
        <v>0</v>
      </c>
      <c r="F32" s="106">
        <v>0</v>
      </c>
      <c r="G32" s="106">
        <v>0</v>
      </c>
      <c r="H32" s="106">
        <v>0</v>
      </c>
      <c r="I32" s="106">
        <v>287488</v>
      </c>
      <c r="J32" s="106">
        <v>745005.23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f t="shared" si="2"/>
        <v>1032493.23</v>
      </c>
    </row>
    <row r="33" spans="2:17" ht="32.25" customHeight="1">
      <c r="B33" s="8" t="s">
        <v>29</v>
      </c>
      <c r="C33" s="9">
        <v>318656546</v>
      </c>
      <c r="D33" s="9">
        <v>315974846</v>
      </c>
      <c r="E33" s="106">
        <v>24088902.25</v>
      </c>
      <c r="F33" s="106">
        <v>20547996.2</v>
      </c>
      <c r="G33" s="106">
        <v>18180683.74</v>
      </c>
      <c r="H33" s="106">
        <v>18714113.98</v>
      </c>
      <c r="I33" s="106">
        <v>18437973.94</v>
      </c>
      <c r="J33" s="106">
        <v>19165301.86</v>
      </c>
      <c r="K33" s="106">
        <v>19362660.59</v>
      </c>
      <c r="L33" s="106">
        <v>23006811.05</v>
      </c>
      <c r="M33" s="106">
        <v>19579060.18</v>
      </c>
      <c r="N33" s="106">
        <v>18771865.29</v>
      </c>
      <c r="O33" s="106">
        <v>18336521.09</v>
      </c>
      <c r="P33" s="106">
        <v>0</v>
      </c>
      <c r="Q33" s="106">
        <f t="shared" si="2"/>
        <v>218191890.17000002</v>
      </c>
    </row>
    <row r="34" spans="2:17" ht="32.25" customHeight="1">
      <c r="B34" s="8" t="s">
        <v>30</v>
      </c>
      <c r="C34" s="9">
        <v>29720000</v>
      </c>
      <c r="D34" s="9">
        <v>898550000</v>
      </c>
      <c r="E34" s="106">
        <v>411479.23</v>
      </c>
      <c r="F34" s="106">
        <v>3668070.17</v>
      </c>
      <c r="G34" s="106">
        <v>1877166.72</v>
      </c>
      <c r="H34" s="106">
        <v>196560.11</v>
      </c>
      <c r="I34" s="106">
        <v>2035325.87</v>
      </c>
      <c r="J34" s="106">
        <v>3953278.01</v>
      </c>
      <c r="K34" s="106">
        <v>2031367.59</v>
      </c>
      <c r="L34" s="106">
        <v>13125378.73</v>
      </c>
      <c r="M34" s="106">
        <v>1891090.28</v>
      </c>
      <c r="N34" s="106">
        <v>3577052</v>
      </c>
      <c r="O34" s="106">
        <v>2633511.09</v>
      </c>
      <c r="P34" s="106">
        <v>0</v>
      </c>
      <c r="Q34" s="106">
        <f t="shared" si="2"/>
        <v>35400279.8</v>
      </c>
    </row>
    <row r="35" spans="2:17" ht="52.5" customHeight="1">
      <c r="B35" s="8" t="s">
        <v>31</v>
      </c>
      <c r="C35" s="9">
        <v>24750991</v>
      </c>
      <c r="D35" s="9">
        <v>38326540.69</v>
      </c>
      <c r="E35" s="106">
        <v>659999.98</v>
      </c>
      <c r="F35" s="106">
        <v>0</v>
      </c>
      <c r="G35" s="106">
        <v>889362.56</v>
      </c>
      <c r="H35" s="106">
        <v>628391.89</v>
      </c>
      <c r="I35" s="106">
        <v>657688.34</v>
      </c>
      <c r="J35" s="106">
        <v>1010638.93</v>
      </c>
      <c r="K35" s="106">
        <v>53284.67</v>
      </c>
      <c r="L35" s="106">
        <v>2912608.6</v>
      </c>
      <c r="M35" s="106">
        <v>2289745.13</v>
      </c>
      <c r="N35" s="106">
        <v>2078167.45</v>
      </c>
      <c r="O35" s="106">
        <v>803475.18</v>
      </c>
      <c r="P35" s="106">
        <v>0</v>
      </c>
      <c r="Q35" s="106">
        <f t="shared" si="2"/>
        <v>11983362.73</v>
      </c>
    </row>
    <row r="36" spans="2:17" ht="47.25" customHeight="1">
      <c r="B36" s="8" t="s">
        <v>32</v>
      </c>
      <c r="C36" s="9">
        <v>898513807</v>
      </c>
      <c r="D36" s="9">
        <v>579804985.35</v>
      </c>
      <c r="E36" s="106">
        <v>5608700</v>
      </c>
      <c r="F36" s="106">
        <v>4388086.39</v>
      </c>
      <c r="G36" s="106">
        <v>5706760.55</v>
      </c>
      <c r="H36" s="106">
        <v>12408492.1</v>
      </c>
      <c r="I36" s="106">
        <v>4083683.33</v>
      </c>
      <c r="J36" s="106">
        <v>2989583.34</v>
      </c>
      <c r="K36" s="106">
        <v>7639964.94</v>
      </c>
      <c r="L36" s="106">
        <v>1549342</v>
      </c>
      <c r="M36" s="106">
        <v>2155987.98</v>
      </c>
      <c r="N36" s="106">
        <v>4719211.81</v>
      </c>
      <c r="O36" s="106">
        <v>14982160.14</v>
      </c>
      <c r="P36" s="106">
        <v>0</v>
      </c>
      <c r="Q36" s="106">
        <f t="shared" si="2"/>
        <v>66231972.57999999</v>
      </c>
    </row>
    <row r="37" spans="2:17" ht="30" customHeight="1">
      <c r="B37" s="8" t="s">
        <v>33</v>
      </c>
      <c r="C37" s="9">
        <v>76936157</v>
      </c>
      <c r="D37" s="9">
        <v>29836577</v>
      </c>
      <c r="E37" s="106">
        <v>0</v>
      </c>
      <c r="F37" s="106">
        <v>0</v>
      </c>
      <c r="G37" s="106">
        <v>1490871</v>
      </c>
      <c r="H37" s="106">
        <v>1731945</v>
      </c>
      <c r="I37" s="106">
        <v>8249</v>
      </c>
      <c r="J37" s="106">
        <v>1913570</v>
      </c>
      <c r="K37" s="106">
        <v>816439.05</v>
      </c>
      <c r="L37" s="106">
        <v>4106613</v>
      </c>
      <c r="M37" s="106">
        <v>925042.12</v>
      </c>
      <c r="N37" s="106">
        <v>555151.15</v>
      </c>
      <c r="O37" s="106">
        <v>426806</v>
      </c>
      <c r="P37" s="106">
        <v>0</v>
      </c>
      <c r="Q37" s="106">
        <f t="shared" si="2"/>
        <v>11974686.32</v>
      </c>
    </row>
    <row r="38" spans="2:19" ht="32.25" customHeight="1">
      <c r="B38" s="11" t="s">
        <v>34</v>
      </c>
      <c r="C38" s="5">
        <f aca="true" t="shared" si="5" ref="C38:D38">C39+C40+C41+C42+C43+C44+C45+C46+C47</f>
        <v>285308972</v>
      </c>
      <c r="D38" s="5">
        <f t="shared" si="5"/>
        <v>170715429.31</v>
      </c>
      <c r="E38" s="105">
        <f>E39+E40+E41+E42+E43+E44+E45+E46+E47</f>
        <v>3251670.56</v>
      </c>
      <c r="F38" s="105">
        <f>F39+F40+F41+F42+F43+F44+F45+F46+F47</f>
        <v>7762125.54</v>
      </c>
      <c r="G38" s="105">
        <f>G39+G40+G41+G42+G43+G44+G45+G46+G47</f>
        <v>4697364.29</v>
      </c>
      <c r="H38" s="105">
        <f aca="true" t="shared" si="6" ref="H38:N38">H39+H40+H41+H42+H43+H44+H45+H46+H47</f>
        <v>7741244.48</v>
      </c>
      <c r="I38" s="105">
        <f t="shared" si="6"/>
        <v>4856653.6</v>
      </c>
      <c r="J38" s="105">
        <f t="shared" si="6"/>
        <v>12521355.229999999</v>
      </c>
      <c r="K38" s="105">
        <f t="shared" si="6"/>
        <v>10702303.18</v>
      </c>
      <c r="L38" s="105">
        <f t="shared" si="6"/>
        <v>9239002.469999999</v>
      </c>
      <c r="M38" s="105">
        <f t="shared" si="6"/>
        <v>9904957.16</v>
      </c>
      <c r="N38" s="105">
        <f t="shared" si="6"/>
        <v>6307734.86</v>
      </c>
      <c r="O38" s="105">
        <f>O39+O40+O41+O42+O43+O44+O45+O46+O47</f>
        <v>6549739.84</v>
      </c>
      <c r="P38" s="105">
        <f>P39+P40+P41+P42+P43+P44+P45+P46+P47</f>
        <v>0</v>
      </c>
      <c r="Q38" s="105">
        <f>Q39+Q40+Q41+Q42+Q43+Q44+Q45+Q46+Q47</f>
        <v>83534151.21</v>
      </c>
      <c r="S38" s="90"/>
    </row>
    <row r="39" spans="2:19" ht="26.25" customHeight="1">
      <c r="B39" s="8" t="s">
        <v>35</v>
      </c>
      <c r="C39" s="9">
        <v>57523099</v>
      </c>
      <c r="D39" s="9">
        <v>42323099</v>
      </c>
      <c r="E39" s="106">
        <v>2718576</v>
      </c>
      <c r="F39" s="106">
        <v>2466088</v>
      </c>
      <c r="G39" s="106">
        <v>3028673.2</v>
      </c>
      <c r="H39" s="106">
        <v>3541064.4</v>
      </c>
      <c r="I39" s="106">
        <v>2779346</v>
      </c>
      <c r="J39" s="106">
        <v>3328198.94</v>
      </c>
      <c r="K39" s="106">
        <v>2792854.77</v>
      </c>
      <c r="L39" s="106">
        <v>2632644</v>
      </c>
      <c r="M39" s="106">
        <v>2910979.61</v>
      </c>
      <c r="N39" s="106">
        <v>3642582.29</v>
      </c>
      <c r="O39" s="106">
        <v>2827440</v>
      </c>
      <c r="P39" s="106">
        <v>0</v>
      </c>
      <c r="Q39" s="106">
        <f t="shared" si="2"/>
        <v>32668447.209999997</v>
      </c>
      <c r="S39" s="89"/>
    </row>
    <row r="40" spans="2:17" ht="26.25" customHeight="1">
      <c r="B40" s="8" t="s">
        <v>36</v>
      </c>
      <c r="C40" s="9">
        <v>25327700</v>
      </c>
      <c r="D40" s="9">
        <v>9077150.31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127735</v>
      </c>
      <c r="L40" s="106">
        <v>118000</v>
      </c>
      <c r="M40" s="106">
        <v>1616803.5</v>
      </c>
      <c r="N40" s="106">
        <v>0</v>
      </c>
      <c r="O40" s="106">
        <v>0</v>
      </c>
      <c r="P40" s="106">
        <v>0</v>
      </c>
      <c r="Q40" s="106">
        <f t="shared" si="2"/>
        <v>1862538.5</v>
      </c>
    </row>
    <row r="41" spans="2:17" ht="26.25" customHeight="1">
      <c r="B41" s="8" t="s">
        <v>37</v>
      </c>
      <c r="C41" s="9">
        <v>27022599</v>
      </c>
      <c r="D41" s="9">
        <v>17189175</v>
      </c>
      <c r="E41" s="106">
        <v>119882.1</v>
      </c>
      <c r="F41" s="106">
        <v>0</v>
      </c>
      <c r="G41" s="106">
        <v>174605.74</v>
      </c>
      <c r="H41" s="106">
        <v>290464</v>
      </c>
      <c r="I41" s="106">
        <v>1036263.99</v>
      </c>
      <c r="J41" s="106">
        <v>381140</v>
      </c>
      <c r="K41" s="106">
        <v>48879.14</v>
      </c>
      <c r="L41" s="106">
        <v>1361536.39</v>
      </c>
      <c r="M41" s="106">
        <v>175938</v>
      </c>
      <c r="N41" s="106">
        <v>30250</v>
      </c>
      <c r="O41" s="106">
        <v>42800</v>
      </c>
      <c r="P41" s="106">
        <v>0</v>
      </c>
      <c r="Q41" s="106">
        <f t="shared" si="2"/>
        <v>3661759.36</v>
      </c>
    </row>
    <row r="42" spans="2:17" ht="30.75" customHeight="1">
      <c r="B42" s="8" t="s">
        <v>38</v>
      </c>
      <c r="C42" s="9">
        <v>1074578</v>
      </c>
      <c r="D42" s="9">
        <v>1074578</v>
      </c>
      <c r="E42" s="106">
        <v>0</v>
      </c>
      <c r="F42" s="106">
        <v>0</v>
      </c>
      <c r="G42" s="106">
        <v>0</v>
      </c>
      <c r="H42" s="106">
        <v>0</v>
      </c>
      <c r="I42" s="106">
        <v>85130.63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f t="shared" si="2"/>
        <v>85130.63</v>
      </c>
    </row>
    <row r="43" spans="2:17" ht="30.75" customHeight="1">
      <c r="B43" s="8" t="s">
        <v>39</v>
      </c>
      <c r="C43" s="9">
        <v>5453582</v>
      </c>
      <c r="D43" s="9">
        <v>3703582</v>
      </c>
      <c r="E43" s="106">
        <v>0</v>
      </c>
      <c r="F43" s="106">
        <v>0</v>
      </c>
      <c r="G43" s="106">
        <v>646011.94</v>
      </c>
      <c r="H43" s="106">
        <v>154891.01</v>
      </c>
      <c r="I43" s="106">
        <v>0</v>
      </c>
      <c r="J43" s="106">
        <v>232785.81</v>
      </c>
      <c r="K43" s="106">
        <v>-132051.48</v>
      </c>
      <c r="L43" s="106">
        <v>449544.6</v>
      </c>
      <c r="M43" s="106">
        <v>302965.15</v>
      </c>
      <c r="N43" s="106">
        <v>38093.85</v>
      </c>
      <c r="O43" s="106">
        <v>0</v>
      </c>
      <c r="P43" s="106">
        <v>0</v>
      </c>
      <c r="Q43" s="106">
        <f t="shared" si="2"/>
        <v>1692240.88</v>
      </c>
    </row>
    <row r="44" spans="2:17" ht="39.75" customHeight="1">
      <c r="B44" s="8" t="s">
        <v>40</v>
      </c>
      <c r="C44" s="9">
        <v>8722877</v>
      </c>
      <c r="D44" s="9">
        <v>2992877</v>
      </c>
      <c r="E44" s="106">
        <v>0</v>
      </c>
      <c r="F44" s="106">
        <v>15080.4</v>
      </c>
      <c r="G44" s="106">
        <v>0</v>
      </c>
      <c r="H44" s="106">
        <v>0</v>
      </c>
      <c r="I44" s="106">
        <v>40002</v>
      </c>
      <c r="J44" s="106">
        <v>0</v>
      </c>
      <c r="K44" s="106">
        <v>3898.15</v>
      </c>
      <c r="L44" s="106">
        <v>403609.15</v>
      </c>
      <c r="M44" s="106">
        <v>0</v>
      </c>
      <c r="N44" s="106">
        <v>46948.44</v>
      </c>
      <c r="O44" s="106">
        <v>20060</v>
      </c>
      <c r="P44" s="106">
        <v>0</v>
      </c>
      <c r="Q44" s="106">
        <f t="shared" si="2"/>
        <v>529598.14</v>
      </c>
    </row>
    <row r="45" spans="2:17" ht="39.75" customHeight="1">
      <c r="B45" s="8" t="s">
        <v>41</v>
      </c>
      <c r="C45" s="97">
        <v>54257879</v>
      </c>
      <c r="D45" s="97">
        <v>52897010</v>
      </c>
      <c r="E45" s="106">
        <v>0</v>
      </c>
      <c r="F45" s="106">
        <v>2748555.22</v>
      </c>
      <c r="G45" s="106">
        <v>0</v>
      </c>
      <c r="H45" s="106">
        <v>169140.48</v>
      </c>
      <c r="I45" s="106">
        <v>0</v>
      </c>
      <c r="J45" s="106">
        <v>7287829.47</v>
      </c>
      <c r="K45" s="106">
        <v>4372054.55</v>
      </c>
      <c r="L45" s="106">
        <v>2819472.25</v>
      </c>
      <c r="M45" s="106">
        <v>2271430.1</v>
      </c>
      <c r="N45" s="106">
        <v>1602759.12</v>
      </c>
      <c r="O45" s="106">
        <v>3488000</v>
      </c>
      <c r="P45" s="106">
        <v>0</v>
      </c>
      <c r="Q45" s="106">
        <f t="shared" si="2"/>
        <v>24759241.19</v>
      </c>
    </row>
    <row r="46" spans="2:17" ht="42.75" customHeight="1">
      <c r="B46" s="8" t="s">
        <v>42</v>
      </c>
      <c r="C46" s="97">
        <v>0</v>
      </c>
      <c r="D46" s="97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f t="shared" si="2"/>
        <v>0</v>
      </c>
    </row>
    <row r="47" spans="2:17" ht="33" customHeight="1">
      <c r="B47" s="8" t="s">
        <v>43</v>
      </c>
      <c r="C47" s="97">
        <v>105926658</v>
      </c>
      <c r="D47" s="97">
        <v>41457958</v>
      </c>
      <c r="E47" s="106">
        <v>413212.46</v>
      </c>
      <c r="F47" s="106">
        <v>2532401.92</v>
      </c>
      <c r="G47" s="106">
        <v>848073.41</v>
      </c>
      <c r="H47" s="106">
        <v>3585684.59</v>
      </c>
      <c r="I47" s="106">
        <v>915910.98</v>
      </c>
      <c r="J47" s="106">
        <v>1291401.01</v>
      </c>
      <c r="K47" s="106">
        <v>3488933.05</v>
      </c>
      <c r="L47" s="106">
        <v>1454196.08</v>
      </c>
      <c r="M47" s="106">
        <v>2626840.8</v>
      </c>
      <c r="N47" s="106">
        <v>947101.16</v>
      </c>
      <c r="O47" s="106">
        <v>171439.84</v>
      </c>
      <c r="P47" s="106">
        <v>0</v>
      </c>
      <c r="Q47" s="106">
        <f t="shared" si="2"/>
        <v>18275195.299999997</v>
      </c>
    </row>
    <row r="48" spans="2:19" ht="33" customHeight="1">
      <c r="B48" s="11" t="s">
        <v>44</v>
      </c>
      <c r="C48" s="5">
        <f aca="true" t="shared" si="7" ref="C48:Q48">C49+C50+C53+C54+C55+C56+C57+C58</f>
        <v>2209122410</v>
      </c>
      <c r="D48" s="5">
        <f t="shared" si="7"/>
        <v>8875023617</v>
      </c>
      <c r="E48" s="105">
        <f t="shared" si="7"/>
        <v>111026109</v>
      </c>
      <c r="F48" s="105">
        <f t="shared" si="7"/>
        <v>117211116</v>
      </c>
      <c r="G48" s="105">
        <f t="shared" si="7"/>
        <v>354793098.19</v>
      </c>
      <c r="H48" s="105">
        <f t="shared" si="7"/>
        <v>122828783.16</v>
      </c>
      <c r="I48" s="105">
        <f t="shared" si="7"/>
        <v>242880871.82</v>
      </c>
      <c r="J48" s="105">
        <f t="shared" si="7"/>
        <v>212488268.45999998</v>
      </c>
      <c r="K48" s="105">
        <f t="shared" si="7"/>
        <v>158928834.75</v>
      </c>
      <c r="L48" s="105">
        <f t="shared" si="7"/>
        <v>957028465.66</v>
      </c>
      <c r="M48" s="105">
        <f t="shared" si="7"/>
        <v>944600592.46</v>
      </c>
      <c r="N48" s="105">
        <f t="shared" si="7"/>
        <v>1137754836.99</v>
      </c>
      <c r="O48" s="105">
        <f t="shared" si="7"/>
        <v>2741002006.36</v>
      </c>
      <c r="P48" s="105">
        <f t="shared" si="7"/>
        <v>0</v>
      </c>
      <c r="Q48" s="105">
        <f t="shared" si="7"/>
        <v>7100542982.849999</v>
      </c>
      <c r="S48" s="90"/>
    </row>
    <row r="49" spans="2:17" ht="32.25" customHeight="1">
      <c r="B49" s="8" t="s">
        <v>45</v>
      </c>
      <c r="C49" s="97">
        <v>177559188</v>
      </c>
      <c r="D49" s="97">
        <v>183188664</v>
      </c>
      <c r="E49" s="106">
        <v>0</v>
      </c>
      <c r="F49" s="106">
        <v>0</v>
      </c>
      <c r="G49" s="106">
        <v>660832.33</v>
      </c>
      <c r="H49" s="106">
        <v>501000</v>
      </c>
      <c r="I49" s="106">
        <v>2339164.99</v>
      </c>
      <c r="J49" s="106">
        <v>75000</v>
      </c>
      <c r="K49" s="106">
        <v>884999</v>
      </c>
      <c r="L49" s="106">
        <v>20885426.66</v>
      </c>
      <c r="M49" s="106">
        <v>28776254.18</v>
      </c>
      <c r="N49" s="106">
        <v>4784102</v>
      </c>
      <c r="O49" s="106">
        <v>26577895.76</v>
      </c>
      <c r="P49" s="106">
        <v>0</v>
      </c>
      <c r="Q49" s="106">
        <f t="shared" si="2"/>
        <v>85484674.92</v>
      </c>
    </row>
    <row r="50" spans="2:17" ht="31.5" customHeight="1" thickBot="1">
      <c r="B50" s="12" t="s">
        <v>46</v>
      </c>
      <c r="C50" s="99">
        <v>1204053725</v>
      </c>
      <c r="D50" s="99">
        <v>1314325455</v>
      </c>
      <c r="E50" s="13">
        <v>87930256</v>
      </c>
      <c r="F50" s="13">
        <v>94115263</v>
      </c>
      <c r="G50" s="13">
        <v>99705952</v>
      </c>
      <c r="H50" s="13">
        <v>88508710</v>
      </c>
      <c r="I50" s="13">
        <v>99705952</v>
      </c>
      <c r="J50" s="13">
        <v>111882880.07</v>
      </c>
      <c r="K50" s="13">
        <v>107025211</v>
      </c>
      <c r="L50" s="13">
        <v>94107331</v>
      </c>
      <c r="M50" s="13">
        <v>96277337.29</v>
      </c>
      <c r="N50" s="13">
        <v>96656381.94</v>
      </c>
      <c r="O50" s="13">
        <v>131465192.76</v>
      </c>
      <c r="P50" s="13">
        <v>0</v>
      </c>
      <c r="Q50" s="13">
        <f t="shared" si="2"/>
        <v>1107380467.06</v>
      </c>
    </row>
    <row r="51" spans="2:17" ht="12" customHeight="1">
      <c r="B51" s="15"/>
      <c r="C51" s="100"/>
      <c r="D51" s="100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 ht="11.25" customHeight="1" thickBot="1">
      <c r="B52" s="15"/>
      <c r="C52" s="100"/>
      <c r="D52" s="100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 ht="41.25" customHeight="1">
      <c r="B53" s="16" t="s">
        <v>47</v>
      </c>
      <c r="C53" s="101">
        <v>0</v>
      </c>
      <c r="D53" s="101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35000000</v>
      </c>
      <c r="N53" s="17">
        <v>0</v>
      </c>
      <c r="O53" s="17">
        <v>0</v>
      </c>
      <c r="P53" s="17">
        <v>0</v>
      </c>
      <c r="Q53" s="17">
        <f t="shared" si="2"/>
        <v>35000000</v>
      </c>
    </row>
    <row r="54" spans="2:17" ht="41.25" customHeight="1">
      <c r="B54" s="8" t="s">
        <v>48</v>
      </c>
      <c r="C54" s="97"/>
      <c r="D54" s="97"/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23095853</v>
      </c>
      <c r="N54" s="106">
        <v>0</v>
      </c>
      <c r="O54" s="106">
        <v>0</v>
      </c>
      <c r="P54" s="106">
        <v>0</v>
      </c>
      <c r="Q54" s="106">
        <f t="shared" si="2"/>
        <v>23095853</v>
      </c>
    </row>
    <row r="55" spans="2:17" ht="41.25" customHeight="1">
      <c r="B55" s="8" t="s">
        <v>49</v>
      </c>
      <c r="C55" s="97">
        <v>798874606</v>
      </c>
      <c r="D55" s="97">
        <v>308383026</v>
      </c>
      <c r="E55" s="106">
        <v>23095853</v>
      </c>
      <c r="F55" s="106">
        <v>23095853</v>
      </c>
      <c r="G55" s="106">
        <v>23095853</v>
      </c>
      <c r="H55" s="106">
        <v>4483113.07</v>
      </c>
      <c r="I55" s="106">
        <v>40849684.55</v>
      </c>
      <c r="J55" s="106">
        <v>4292007.92</v>
      </c>
      <c r="K55" s="106">
        <v>42853869</v>
      </c>
      <c r="L55" s="106">
        <v>23095853</v>
      </c>
      <c r="M55" s="106">
        <v>0</v>
      </c>
      <c r="N55" s="106">
        <v>253337837</v>
      </c>
      <c r="O55" s="106">
        <v>46191696</v>
      </c>
      <c r="P55" s="106">
        <v>0</v>
      </c>
      <c r="Q55" s="106">
        <f t="shared" si="2"/>
        <v>484391619.53999996</v>
      </c>
    </row>
    <row r="56" spans="2:17" ht="41.25" customHeight="1">
      <c r="B56" s="8" t="s">
        <v>50</v>
      </c>
      <c r="C56" s="97"/>
      <c r="D56" s="97">
        <v>7040491581</v>
      </c>
      <c r="E56" s="106">
        <v>0</v>
      </c>
      <c r="F56" s="106">
        <v>0</v>
      </c>
      <c r="G56" s="106">
        <v>229146564.72</v>
      </c>
      <c r="H56" s="106">
        <v>29147480.92</v>
      </c>
      <c r="I56" s="106">
        <v>83617399.9</v>
      </c>
      <c r="J56" s="106">
        <v>96238380.47</v>
      </c>
      <c r="K56" s="106">
        <v>8164755.75</v>
      </c>
      <c r="L56" s="106">
        <v>818025030.49</v>
      </c>
      <c r="M56" s="106">
        <v>761451147.99</v>
      </c>
      <c r="N56" s="106">
        <v>782976516.05</v>
      </c>
      <c r="O56" s="106">
        <v>2536767221.84</v>
      </c>
      <c r="P56" s="106">
        <v>0</v>
      </c>
      <c r="Q56" s="106">
        <f>E56+F56+G56+H56+I56+J56+K56+L56+M56+N56+O56+P56</f>
        <v>5345534498.13</v>
      </c>
    </row>
    <row r="57" spans="2:17" ht="32.25" customHeight="1">
      <c r="B57" s="8" t="s">
        <v>51</v>
      </c>
      <c r="C57" s="97">
        <v>28634891</v>
      </c>
      <c r="D57" s="97">
        <v>28634891</v>
      </c>
      <c r="E57" s="106">
        <v>0</v>
      </c>
      <c r="F57" s="106">
        <v>0</v>
      </c>
      <c r="G57" s="106">
        <v>2183896.14</v>
      </c>
      <c r="H57" s="106">
        <v>188479.17</v>
      </c>
      <c r="I57" s="106">
        <v>16368670.38</v>
      </c>
      <c r="J57" s="106">
        <v>0</v>
      </c>
      <c r="K57" s="106">
        <v>0</v>
      </c>
      <c r="L57" s="106">
        <v>914824.51</v>
      </c>
      <c r="M57" s="106">
        <v>0</v>
      </c>
      <c r="N57" s="106">
        <v>0</v>
      </c>
      <c r="O57" s="106">
        <v>0</v>
      </c>
      <c r="P57" s="106">
        <v>0</v>
      </c>
      <c r="Q57" s="106">
        <f t="shared" si="2"/>
        <v>19655870.200000003</v>
      </c>
    </row>
    <row r="58" spans="2:17" ht="43.5" customHeight="1">
      <c r="B58" s="8" t="s">
        <v>52</v>
      </c>
      <c r="C58" s="97"/>
      <c r="D58" s="97"/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f t="shared" si="2"/>
        <v>0</v>
      </c>
    </row>
    <row r="59" spans="2:17" ht="30" customHeight="1">
      <c r="B59" s="11" t="s">
        <v>53</v>
      </c>
      <c r="C59" s="5">
        <f aca="true" t="shared" si="8" ref="C59:D59">C60+C61+C62-C63+C64+C65+C66</f>
        <v>35000000</v>
      </c>
      <c r="D59" s="5">
        <f t="shared" si="8"/>
        <v>35000000</v>
      </c>
      <c r="E59" s="105">
        <f>E60+E61+E62-E63+E64+E65+E66</f>
        <v>0</v>
      </c>
      <c r="F59" s="105">
        <f>F60+F61+F62-F63+F64+F65+F66</f>
        <v>0</v>
      </c>
      <c r="G59" s="105">
        <f>G60+G61+G62-G63+G64+G65+G66</f>
        <v>4999998</v>
      </c>
      <c r="H59" s="105">
        <f aca="true" t="shared" si="9" ref="H59:Q59">H60+H61+H62-H63+H64+H65+H66</f>
        <v>666666</v>
      </c>
      <c r="I59" s="105">
        <f t="shared" si="9"/>
        <v>5222220.88</v>
      </c>
      <c r="J59" s="105">
        <f t="shared" si="9"/>
        <v>1111110.45</v>
      </c>
      <c r="K59" s="105">
        <f t="shared" si="9"/>
        <v>666666</v>
      </c>
      <c r="L59" s="105">
        <f t="shared" si="9"/>
        <v>3000000</v>
      </c>
      <c r="M59" s="105">
        <f t="shared" si="9"/>
        <v>666666</v>
      </c>
      <c r="N59" s="105">
        <f t="shared" si="9"/>
        <v>1666666</v>
      </c>
      <c r="O59" s="105">
        <f t="shared" si="9"/>
        <v>313026386.92</v>
      </c>
      <c r="P59" s="105">
        <f>P60+P61+P62-P63+P64+P65+P66</f>
        <v>0</v>
      </c>
      <c r="Q59" s="105">
        <f t="shared" si="9"/>
        <v>331026380.25</v>
      </c>
    </row>
    <row r="60" spans="2:17" ht="46.5" customHeight="1">
      <c r="B60" s="8" t="s">
        <v>54</v>
      </c>
      <c r="C60" s="97"/>
      <c r="D60" s="97"/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f t="shared" si="2"/>
        <v>0</v>
      </c>
    </row>
    <row r="61" spans="2:17" ht="46.5" customHeight="1">
      <c r="B61" s="8" t="s">
        <v>55</v>
      </c>
      <c r="C61" s="97">
        <v>35000000</v>
      </c>
      <c r="D61" s="97">
        <v>35000000</v>
      </c>
      <c r="E61" s="106">
        <v>0</v>
      </c>
      <c r="F61" s="106">
        <v>0</v>
      </c>
      <c r="G61" s="106">
        <v>4999998</v>
      </c>
      <c r="H61" s="106">
        <v>666666</v>
      </c>
      <c r="I61" s="106">
        <v>5222220.88</v>
      </c>
      <c r="J61" s="106">
        <v>1111110.45</v>
      </c>
      <c r="K61" s="106">
        <v>666666</v>
      </c>
      <c r="L61" s="106">
        <v>3000000</v>
      </c>
      <c r="M61" s="106">
        <v>666666</v>
      </c>
      <c r="N61" s="106">
        <v>1666666</v>
      </c>
      <c r="O61" s="106">
        <v>313026386.92</v>
      </c>
      <c r="P61" s="106">
        <v>0</v>
      </c>
      <c r="Q61" s="106">
        <f t="shared" si="2"/>
        <v>331026380.25</v>
      </c>
    </row>
    <row r="62" spans="2:17" ht="46.5" customHeight="1">
      <c r="B62" s="8" t="s">
        <v>56</v>
      </c>
      <c r="C62" s="97">
        <v>0</v>
      </c>
      <c r="D62" s="97">
        <v>0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f t="shared" si="2"/>
        <v>0</v>
      </c>
    </row>
    <row r="63" spans="2:17" ht="46.5" customHeight="1">
      <c r="B63" s="8" t="s">
        <v>57</v>
      </c>
      <c r="C63" s="97">
        <v>0</v>
      </c>
      <c r="D63" s="97">
        <v>0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f t="shared" si="2"/>
        <v>0</v>
      </c>
    </row>
    <row r="64" spans="2:17" ht="42.75" customHeight="1">
      <c r="B64" s="8" t="s">
        <v>58</v>
      </c>
      <c r="C64" s="97">
        <v>0</v>
      </c>
      <c r="D64" s="97">
        <v>0</v>
      </c>
      <c r="E64" s="106">
        <v>0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f t="shared" si="2"/>
        <v>0</v>
      </c>
    </row>
    <row r="65" spans="2:17" ht="42.75" customHeight="1">
      <c r="B65" s="8" t="s">
        <v>59</v>
      </c>
      <c r="C65" s="97">
        <v>0</v>
      </c>
      <c r="D65" s="97">
        <v>0</v>
      </c>
      <c r="E65" s="106">
        <v>0</v>
      </c>
      <c r="F65" s="106">
        <v>0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f t="shared" si="2"/>
        <v>0</v>
      </c>
    </row>
    <row r="66" spans="2:17" ht="32.25" customHeight="1">
      <c r="B66" s="8" t="s">
        <v>60</v>
      </c>
      <c r="C66" s="97">
        <v>0</v>
      </c>
      <c r="D66" s="97">
        <v>0</v>
      </c>
      <c r="E66" s="106">
        <v>0</v>
      </c>
      <c r="F66" s="106">
        <v>0</v>
      </c>
      <c r="G66" s="106">
        <v>0</v>
      </c>
      <c r="H66" s="106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06">
        <f t="shared" si="2"/>
        <v>0</v>
      </c>
    </row>
    <row r="67" spans="2:17" ht="32.25" customHeight="1">
      <c r="B67" s="11" t="s">
        <v>61</v>
      </c>
      <c r="C67" s="5">
        <f aca="true" t="shared" si="10" ref="C67:D67">C68+C69+C70+C71+C72+C73+C74+C75+C76</f>
        <v>102387097</v>
      </c>
      <c r="D67" s="5">
        <f t="shared" si="10"/>
        <v>82627272</v>
      </c>
      <c r="E67" s="105">
        <f>E68+E69+E70+E71+E72+E73+E74+E75+E76</f>
        <v>0</v>
      </c>
      <c r="F67" s="105">
        <f>F68+F69+F70+F71+F72+F73+F74+F75+F76</f>
        <v>0</v>
      </c>
      <c r="G67" s="105">
        <f>G68+G69+G70+G71+G72+G73+G74+G75+G76</f>
        <v>3201811.9899999998</v>
      </c>
      <c r="H67" s="105">
        <f>H68+H69+H70+H71+H72+H73+H74+H75+H76</f>
        <v>447798.62</v>
      </c>
      <c r="I67" s="105">
        <f aca="true" t="shared" si="11" ref="I67:P67">I68+I69+I70+I71+I72+I73+I74+I75+I76</f>
        <v>1064636.42</v>
      </c>
      <c r="J67" s="105">
        <f t="shared" si="11"/>
        <v>1092121.99</v>
      </c>
      <c r="K67" s="105">
        <f t="shared" si="11"/>
        <v>38780.7</v>
      </c>
      <c r="L67" s="105">
        <f t="shared" si="11"/>
        <v>0</v>
      </c>
      <c r="M67" s="105">
        <f t="shared" si="11"/>
        <v>652189.0700000001</v>
      </c>
      <c r="N67" s="105">
        <f t="shared" si="11"/>
        <v>1326820.4</v>
      </c>
      <c r="O67" s="105">
        <f t="shared" si="11"/>
        <v>1988466.18</v>
      </c>
      <c r="P67" s="105">
        <f t="shared" si="11"/>
        <v>0</v>
      </c>
      <c r="Q67" s="105">
        <f>Q68+Q69+Q70+Q71+Q72+Q73+Q74+Q75+Q76</f>
        <v>9812625.37</v>
      </c>
    </row>
    <row r="68" spans="2:17" ht="25.5" customHeight="1">
      <c r="B68" s="8" t="s">
        <v>62</v>
      </c>
      <c r="C68" s="97">
        <v>58021072</v>
      </c>
      <c r="D68" s="97">
        <v>36014346.8</v>
      </c>
      <c r="E68" s="106">
        <v>0</v>
      </c>
      <c r="F68" s="106">
        <v>0</v>
      </c>
      <c r="G68" s="106">
        <v>28744.8</v>
      </c>
      <c r="H68" s="106">
        <v>0</v>
      </c>
      <c r="I68" s="106">
        <v>337836.41</v>
      </c>
      <c r="J68" s="106">
        <v>1058941.96</v>
      </c>
      <c r="K68" s="106">
        <v>0</v>
      </c>
      <c r="L68" s="106">
        <v>0</v>
      </c>
      <c r="M68" s="106">
        <v>492889.07</v>
      </c>
      <c r="N68" s="106">
        <v>1310830.4</v>
      </c>
      <c r="O68" s="106">
        <v>1988466.18</v>
      </c>
      <c r="P68" s="106">
        <v>0</v>
      </c>
      <c r="Q68" s="106">
        <f aca="true" t="shared" si="12" ref="Q68:Q76">E68+F68+G68+H68+I68+J68+K68+L68+M68+N68+O68+P68</f>
        <v>5217708.819999999</v>
      </c>
    </row>
    <row r="69" spans="2:17" ht="36" customHeight="1">
      <c r="B69" s="8" t="s">
        <v>63</v>
      </c>
      <c r="C69" s="97">
        <v>546500</v>
      </c>
      <c r="D69" s="97">
        <v>1931260</v>
      </c>
      <c r="E69" s="106">
        <v>0</v>
      </c>
      <c r="F69" s="106">
        <v>0</v>
      </c>
      <c r="G69" s="106">
        <v>51176.6</v>
      </c>
      <c r="H69" s="106">
        <v>381482.31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f t="shared" si="12"/>
        <v>432658.91</v>
      </c>
    </row>
    <row r="70" spans="2:17" ht="33.75" customHeight="1">
      <c r="B70" s="8" t="s">
        <v>64</v>
      </c>
      <c r="C70" s="97"/>
      <c r="D70" s="97">
        <v>50000</v>
      </c>
      <c r="E70" s="106">
        <v>0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f t="shared" si="12"/>
        <v>0</v>
      </c>
    </row>
    <row r="71" spans="2:17" ht="44.25" customHeight="1">
      <c r="B71" s="8" t="s">
        <v>65</v>
      </c>
      <c r="C71" s="97">
        <v>30200001</v>
      </c>
      <c r="D71" s="97">
        <v>32700001</v>
      </c>
      <c r="E71" s="106">
        <v>0</v>
      </c>
      <c r="F71" s="106">
        <v>0</v>
      </c>
      <c r="G71" s="106">
        <v>2255000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f t="shared" si="12"/>
        <v>2255000</v>
      </c>
    </row>
    <row r="72" spans="2:17" ht="35.25" customHeight="1">
      <c r="B72" s="8" t="s">
        <v>66</v>
      </c>
      <c r="C72" s="97">
        <v>3470444</v>
      </c>
      <c r="D72" s="97">
        <v>6582584.2</v>
      </c>
      <c r="E72" s="106">
        <v>0</v>
      </c>
      <c r="F72" s="106">
        <v>0</v>
      </c>
      <c r="G72" s="106">
        <v>747710.59</v>
      </c>
      <c r="H72" s="106">
        <v>66316.31</v>
      </c>
      <c r="I72" s="106">
        <v>726800.01</v>
      </c>
      <c r="J72" s="106">
        <v>33180.03</v>
      </c>
      <c r="K72" s="106">
        <v>38780.7</v>
      </c>
      <c r="L72" s="106">
        <v>0</v>
      </c>
      <c r="M72" s="106">
        <v>0</v>
      </c>
      <c r="N72" s="106">
        <v>15990</v>
      </c>
      <c r="O72" s="106">
        <v>0</v>
      </c>
      <c r="P72" s="106">
        <v>0</v>
      </c>
      <c r="Q72" s="106">
        <f t="shared" si="12"/>
        <v>1628777.64</v>
      </c>
    </row>
    <row r="73" spans="2:17" ht="30.75" customHeight="1">
      <c r="B73" s="8" t="s">
        <v>67</v>
      </c>
      <c r="C73" s="97">
        <v>2203564</v>
      </c>
      <c r="D73" s="97">
        <v>2103564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f t="shared" si="12"/>
        <v>0</v>
      </c>
    </row>
    <row r="74" spans="2:17" ht="30.75" customHeight="1">
      <c r="B74" s="8" t="s">
        <v>68</v>
      </c>
      <c r="C74" s="97"/>
      <c r="D74" s="97"/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f t="shared" si="12"/>
        <v>0</v>
      </c>
    </row>
    <row r="75" spans="2:17" ht="30" customHeight="1">
      <c r="B75" s="8" t="s">
        <v>69</v>
      </c>
      <c r="C75" s="97">
        <v>7945516</v>
      </c>
      <c r="D75" s="97">
        <v>2945516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f t="shared" si="12"/>
        <v>0</v>
      </c>
    </row>
    <row r="76" spans="2:17" ht="50.25" customHeight="1">
      <c r="B76" s="8" t="s">
        <v>70</v>
      </c>
      <c r="C76" s="97"/>
      <c r="D76" s="97">
        <v>300000</v>
      </c>
      <c r="E76" s="106">
        <v>0</v>
      </c>
      <c r="F76" s="106">
        <v>0</v>
      </c>
      <c r="G76" s="106">
        <v>119180</v>
      </c>
      <c r="H76" s="106">
        <v>0</v>
      </c>
      <c r="I76" s="106">
        <v>0</v>
      </c>
      <c r="J76" s="106">
        <v>0</v>
      </c>
      <c r="K76" s="106">
        <v>0</v>
      </c>
      <c r="L76" s="106">
        <v>0</v>
      </c>
      <c r="M76" s="106">
        <v>159300</v>
      </c>
      <c r="N76" s="106">
        <v>0</v>
      </c>
      <c r="O76" s="106">
        <v>0</v>
      </c>
      <c r="P76" s="106">
        <v>0</v>
      </c>
      <c r="Q76" s="106">
        <f t="shared" si="12"/>
        <v>278480</v>
      </c>
    </row>
    <row r="77" spans="2:17" ht="28.5" customHeight="1">
      <c r="B77" s="11" t="s">
        <v>71</v>
      </c>
      <c r="C77" s="5">
        <f aca="true" t="shared" si="13" ref="C77:D77">C78+C79+C80-C81</f>
        <v>1200000</v>
      </c>
      <c r="D77" s="5">
        <f t="shared" si="13"/>
        <v>1200000</v>
      </c>
      <c r="E77" s="105">
        <f>E78+E79+E80-E81</f>
        <v>0</v>
      </c>
      <c r="F77" s="105">
        <f>F78+F79+F80-F81</f>
        <v>0</v>
      </c>
      <c r="G77" s="105">
        <f aca="true" t="shared" si="14" ref="G77:P77">G78+G79+G80-G81</f>
        <v>0</v>
      </c>
      <c r="H77" s="105">
        <f t="shared" si="14"/>
        <v>0</v>
      </c>
      <c r="I77" s="105">
        <f t="shared" si="14"/>
        <v>0</v>
      </c>
      <c r="J77" s="105">
        <f t="shared" si="14"/>
        <v>0</v>
      </c>
      <c r="K77" s="105">
        <f t="shared" si="14"/>
        <v>0</v>
      </c>
      <c r="L77" s="105">
        <f t="shared" si="14"/>
        <v>0</v>
      </c>
      <c r="M77" s="105">
        <f t="shared" si="14"/>
        <v>0</v>
      </c>
      <c r="N77" s="105">
        <f t="shared" si="14"/>
        <v>0</v>
      </c>
      <c r="O77" s="105">
        <f t="shared" si="14"/>
        <v>0</v>
      </c>
      <c r="P77" s="105">
        <f t="shared" si="14"/>
        <v>0</v>
      </c>
      <c r="Q77" s="105">
        <f>Q78+Q79+Q80-Q81</f>
        <v>0</v>
      </c>
    </row>
    <row r="78" spans="2:17" ht="24" customHeight="1">
      <c r="B78" s="8" t="s">
        <v>72</v>
      </c>
      <c r="C78" s="97">
        <v>1200000</v>
      </c>
      <c r="D78" s="97">
        <v>1200000</v>
      </c>
      <c r="E78" s="106">
        <v>0</v>
      </c>
      <c r="F78" s="106">
        <v>0</v>
      </c>
      <c r="G78" s="106">
        <v>0</v>
      </c>
      <c r="H78" s="106">
        <v>0</v>
      </c>
      <c r="I78" s="106">
        <v>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0</v>
      </c>
      <c r="Q78" s="106">
        <f>E78+F78+G78+H78+I78+J78+K78+L78+M78+N78+O78+P78</f>
        <v>0</v>
      </c>
    </row>
    <row r="79" spans="2:17" ht="29.25" customHeight="1">
      <c r="B79" s="8" t="s">
        <v>73</v>
      </c>
      <c r="C79" s="97"/>
      <c r="D79" s="97"/>
      <c r="E79" s="106">
        <v>0</v>
      </c>
      <c r="F79" s="106">
        <v>0</v>
      </c>
      <c r="G79" s="106">
        <v>0</v>
      </c>
      <c r="H79" s="106">
        <v>0</v>
      </c>
      <c r="I79" s="106">
        <v>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6">
        <f>E79+F79+G79+H79+I79+J79+K79+L79+M79+N79+O79+P79</f>
        <v>0</v>
      </c>
    </row>
    <row r="80" spans="2:17" ht="35.25" customHeight="1">
      <c r="B80" s="8" t="s">
        <v>74</v>
      </c>
      <c r="C80" s="97"/>
      <c r="D80" s="97"/>
      <c r="E80" s="106">
        <v>0</v>
      </c>
      <c r="F80" s="106">
        <v>0</v>
      </c>
      <c r="G80" s="106">
        <v>0</v>
      </c>
      <c r="H80" s="106">
        <v>0</v>
      </c>
      <c r="I80" s="106">
        <v>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f>E80+F80+G80+H80+I80+J80+K80+L80+M80+N80+O80+P80</f>
        <v>0</v>
      </c>
    </row>
    <row r="81" spans="2:17" ht="44.25" customHeight="1" thickBot="1">
      <c r="B81" s="12" t="s">
        <v>75</v>
      </c>
      <c r="C81" s="99"/>
      <c r="D81" s="99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f>E81+F81+G81+H81+I81+J81+K81+L81+M81+N81+O81+P81</f>
        <v>0</v>
      </c>
    </row>
    <row r="82" spans="2:17" ht="18" customHeight="1">
      <c r="B82" s="15"/>
      <c r="C82" s="100"/>
      <c r="D82" s="100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 ht="12" customHeight="1" thickBot="1">
      <c r="B83" s="15"/>
      <c r="C83" s="100"/>
      <c r="D83" s="100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 ht="33" customHeight="1">
      <c r="B84" s="19" t="s">
        <v>76</v>
      </c>
      <c r="C84" s="102"/>
      <c r="D84" s="102"/>
      <c r="E84" s="20">
        <f>E85+E86+E87+E88+E89</f>
        <v>0</v>
      </c>
      <c r="F84" s="20">
        <f aca="true" t="shared" si="15" ref="F84:P84">F85+F86+F87+F88+F89</f>
        <v>0</v>
      </c>
      <c r="G84" s="20">
        <f t="shared" si="15"/>
        <v>0</v>
      </c>
      <c r="H84" s="20">
        <f t="shared" si="15"/>
        <v>0</v>
      </c>
      <c r="I84" s="20">
        <f t="shared" si="15"/>
        <v>0</v>
      </c>
      <c r="J84" s="20">
        <f t="shared" si="15"/>
        <v>0</v>
      </c>
      <c r="K84" s="20">
        <f t="shared" si="15"/>
        <v>0</v>
      </c>
      <c r="L84" s="20">
        <f t="shared" si="15"/>
        <v>0</v>
      </c>
      <c r="M84" s="20">
        <f t="shared" si="15"/>
        <v>0</v>
      </c>
      <c r="N84" s="20">
        <f t="shared" si="15"/>
        <v>0</v>
      </c>
      <c r="O84" s="20">
        <f t="shared" si="15"/>
        <v>0</v>
      </c>
      <c r="P84" s="20">
        <f t="shared" si="15"/>
        <v>0</v>
      </c>
      <c r="Q84" s="20">
        <f>Q85+Q86+Q87+Q88+Q89</f>
        <v>0</v>
      </c>
    </row>
    <row r="85" spans="2:17" ht="30" customHeight="1">
      <c r="B85" s="8" t="s">
        <v>77</v>
      </c>
      <c r="C85" s="97"/>
      <c r="D85" s="97"/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f>E85+F85+G85+H85+I85+J85+K85+L85+M85+N85+O85+P85</f>
        <v>0</v>
      </c>
    </row>
    <row r="86" spans="2:17" ht="37.5" customHeight="1">
      <c r="B86" s="8" t="s">
        <v>78</v>
      </c>
      <c r="C86" s="97"/>
      <c r="D86" s="97"/>
      <c r="E86" s="106">
        <v>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f>E86+F86+G86+H86+I86+J86+K86+L86+M86+N86+O86+P86</f>
        <v>0</v>
      </c>
    </row>
    <row r="87" spans="2:17" ht="37.5" customHeight="1">
      <c r="B87" s="8" t="s">
        <v>79</v>
      </c>
      <c r="C87" s="97"/>
      <c r="D87" s="97"/>
      <c r="E87" s="106">
        <v>0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f>E87+F87+G87+H87+I87+J87+K87+L87+M87+N87+O87+P87</f>
        <v>0</v>
      </c>
    </row>
    <row r="88" spans="2:17" ht="30" customHeight="1">
      <c r="B88" s="8" t="s">
        <v>80</v>
      </c>
      <c r="C88" s="97"/>
      <c r="D88" s="97"/>
      <c r="E88" s="106">
        <v>0</v>
      </c>
      <c r="F88" s="106">
        <v>0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f>E88+F88+G88+H88+I88+J88+K88+L88+M88+N88+O88+P88</f>
        <v>0</v>
      </c>
    </row>
    <row r="89" spans="2:17" ht="30" customHeight="1">
      <c r="B89" s="8" t="s">
        <v>81</v>
      </c>
      <c r="C89" s="97"/>
      <c r="D89" s="97"/>
      <c r="E89" s="106">
        <v>0</v>
      </c>
      <c r="F89" s="106">
        <v>0</v>
      </c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f>E89+F89+G89+H89+I89+J89+K89+L89+M89+N89+O89+P89</f>
        <v>0</v>
      </c>
    </row>
    <row r="90" spans="2:17" ht="24.95" customHeight="1">
      <c r="B90" s="11" t="s">
        <v>82</v>
      </c>
      <c r="C90" s="98"/>
      <c r="D90" s="98"/>
      <c r="E90" s="105">
        <f>E91+E92+E93-E94</f>
        <v>0</v>
      </c>
      <c r="F90" s="105">
        <f>F91+F92+F93-F94</f>
        <v>0</v>
      </c>
      <c r="G90" s="105">
        <f>G91+G92+G93-G94</f>
        <v>0</v>
      </c>
      <c r="H90" s="105">
        <f aca="true" t="shared" si="16" ref="H90:P90">H91+H92+H93-H94</f>
        <v>0</v>
      </c>
      <c r="I90" s="105">
        <f t="shared" si="16"/>
        <v>0</v>
      </c>
      <c r="J90" s="105">
        <f t="shared" si="16"/>
        <v>0</v>
      </c>
      <c r="K90" s="105">
        <f t="shared" si="16"/>
        <v>0</v>
      </c>
      <c r="L90" s="105">
        <f t="shared" si="16"/>
        <v>0</v>
      </c>
      <c r="M90" s="105">
        <f t="shared" si="16"/>
        <v>0</v>
      </c>
      <c r="N90" s="105">
        <f t="shared" si="16"/>
        <v>0</v>
      </c>
      <c r="O90" s="105">
        <f t="shared" si="16"/>
        <v>0</v>
      </c>
      <c r="P90" s="105">
        <f t="shared" si="16"/>
        <v>0</v>
      </c>
      <c r="Q90" s="105">
        <f>Q91+Q92+Q93-Q94</f>
        <v>0</v>
      </c>
    </row>
    <row r="91" spans="2:17" ht="24.95" customHeight="1">
      <c r="B91" s="8" t="s">
        <v>83</v>
      </c>
      <c r="C91" s="97"/>
      <c r="D91" s="97"/>
      <c r="E91" s="106">
        <v>0</v>
      </c>
      <c r="F91" s="106">
        <v>0</v>
      </c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f>E91+F91+G91+H91+I91+J91+K91+L91+M91+N91+O91+P91</f>
        <v>0</v>
      </c>
    </row>
    <row r="92" spans="2:17" ht="24.95" customHeight="1">
      <c r="B92" s="8" t="s">
        <v>84</v>
      </c>
      <c r="C92" s="97"/>
      <c r="D92" s="97"/>
      <c r="E92" s="106">
        <v>0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f>E92+F92+G92+H92+I92+J92+K92+L92+M92+N92+O92+P92</f>
        <v>0</v>
      </c>
    </row>
    <row r="93" spans="2:17" ht="24.95" customHeight="1">
      <c r="B93" s="8" t="s">
        <v>85</v>
      </c>
      <c r="C93" s="97"/>
      <c r="D93" s="97"/>
      <c r="E93" s="106">
        <v>0</v>
      </c>
      <c r="F93" s="106">
        <v>0</v>
      </c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f>E93+F93+G93+H93+I93+J93+K93+L93+M93+N93+O93+P93</f>
        <v>0</v>
      </c>
    </row>
    <row r="94" spans="2:17" ht="39" customHeight="1">
      <c r="B94" s="8" t="s">
        <v>86</v>
      </c>
      <c r="C94" s="97"/>
      <c r="D94" s="97"/>
      <c r="E94" s="106">
        <v>0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f>E94+F94+G94+H94+I94+J94+K94+L94+M94+N94+O94+P94</f>
        <v>0</v>
      </c>
    </row>
    <row r="95" spans="2:19" ht="28.5" customHeight="1" thickBot="1">
      <c r="B95" s="22" t="s">
        <v>87</v>
      </c>
      <c r="C95" s="103">
        <f>+C22+C28+C38+C59+C67+C77+C48</f>
        <v>6714043346</v>
      </c>
      <c r="D95" s="103">
        <f>+D22+D28+D38+D59+D67+D77+D48</f>
        <v>13598778716</v>
      </c>
      <c r="E95" s="23">
        <f>E22+E28+E38+E48+E59+E67+E77+E84+E90</f>
        <v>255464607.8</v>
      </c>
      <c r="F95" s="23">
        <f>F22+F28+F38+F48+F59+F67+F77+F84+F90</f>
        <v>329821169.74</v>
      </c>
      <c r="G95" s="23">
        <f>G22+G28+G38+G48+G59+G67+G77+G84+G90</f>
        <v>554476871.72</v>
      </c>
      <c r="H95" s="23">
        <f aca="true" t="shared" si="17" ref="H95:P95">H22+H28+H38+H48+H59+H67</f>
        <v>356247205.28</v>
      </c>
      <c r="I95" s="23">
        <f t="shared" si="17"/>
        <v>428327562.45</v>
      </c>
      <c r="J95" s="23">
        <f t="shared" si="17"/>
        <v>413508313.17</v>
      </c>
      <c r="K95" s="23">
        <f t="shared" si="17"/>
        <v>360949038.28</v>
      </c>
      <c r="L95" s="23">
        <f t="shared" si="17"/>
        <v>1204267778.77</v>
      </c>
      <c r="M95" s="23">
        <f t="shared" si="17"/>
        <v>1267247686.18</v>
      </c>
      <c r="N95" s="23">
        <f t="shared" si="17"/>
        <v>1373029102.89</v>
      </c>
      <c r="O95" s="23">
        <f t="shared" si="17"/>
        <v>3327648517.9500003</v>
      </c>
      <c r="P95" s="23">
        <f t="shared" si="17"/>
        <v>0</v>
      </c>
      <c r="Q95" s="23">
        <f>Q22+Q28+Q38+Q48+Q59+Q67+Q77+Q84+Q90</f>
        <v>9870987854.230001</v>
      </c>
      <c r="S95" s="89"/>
    </row>
    <row r="96" spans="2:17" ht="28.5" customHeight="1">
      <c r="B96" s="25" t="s">
        <v>88</v>
      </c>
      <c r="C96" s="77"/>
      <c r="D96" s="77"/>
      <c r="E96" s="26">
        <f aca="true" t="shared" si="18" ref="E96:O96">E97+E100+E103</f>
        <v>0</v>
      </c>
      <c r="F96" s="26">
        <f t="shared" si="18"/>
        <v>0</v>
      </c>
      <c r="G96" s="26">
        <f t="shared" si="18"/>
        <v>0</v>
      </c>
      <c r="H96" s="27">
        <f t="shared" si="18"/>
        <v>0</v>
      </c>
      <c r="I96" s="27">
        <f t="shared" si="18"/>
        <v>0</v>
      </c>
      <c r="J96" s="27">
        <f t="shared" si="18"/>
        <v>0</v>
      </c>
      <c r="K96" s="27">
        <f t="shared" si="18"/>
        <v>0</v>
      </c>
      <c r="L96" s="27">
        <f t="shared" si="18"/>
        <v>0</v>
      </c>
      <c r="M96" s="27">
        <f t="shared" si="18"/>
        <v>0</v>
      </c>
      <c r="N96" s="27">
        <f t="shared" si="18"/>
        <v>0</v>
      </c>
      <c r="O96" s="27">
        <f t="shared" si="18"/>
        <v>0</v>
      </c>
      <c r="P96" s="27">
        <f>P97+P100+P103</f>
        <v>0</v>
      </c>
      <c r="Q96" s="17">
        <f aca="true" t="shared" si="19" ref="Q96:Q104">E96+F96+G96+H96+I96+J96+K96+L96+M96+N96+O96+P96</f>
        <v>0</v>
      </c>
    </row>
    <row r="97" spans="2:17" ht="28.5" customHeight="1">
      <c r="B97" s="11" t="s">
        <v>89</v>
      </c>
      <c r="C97" s="76"/>
      <c r="D97" s="76"/>
      <c r="E97" s="106">
        <f aca="true" t="shared" si="20" ref="E97:O97">E98+E99</f>
        <v>0</v>
      </c>
      <c r="F97" s="106">
        <f t="shared" si="20"/>
        <v>0</v>
      </c>
      <c r="G97" s="106">
        <f t="shared" si="20"/>
        <v>0</v>
      </c>
      <c r="H97" s="124">
        <f t="shared" si="20"/>
        <v>0</v>
      </c>
      <c r="I97" s="124">
        <f t="shared" si="20"/>
        <v>0</v>
      </c>
      <c r="J97" s="124">
        <f t="shared" si="20"/>
        <v>0</v>
      </c>
      <c r="K97" s="124">
        <f t="shared" si="20"/>
        <v>0</v>
      </c>
      <c r="L97" s="124">
        <f t="shared" si="20"/>
        <v>0</v>
      </c>
      <c r="M97" s="124">
        <f t="shared" si="20"/>
        <v>0</v>
      </c>
      <c r="N97" s="124">
        <f t="shared" si="20"/>
        <v>0</v>
      </c>
      <c r="O97" s="124">
        <f t="shared" si="20"/>
        <v>0</v>
      </c>
      <c r="P97" s="124">
        <f>P98+P99</f>
        <v>0</v>
      </c>
      <c r="Q97" s="106">
        <f t="shared" si="19"/>
        <v>0</v>
      </c>
    </row>
    <row r="98" spans="2:17" ht="38.25" customHeight="1">
      <c r="B98" s="28" t="s">
        <v>90</v>
      </c>
      <c r="C98" s="78"/>
      <c r="D98" s="78"/>
      <c r="E98" s="122">
        <v>0</v>
      </c>
      <c r="F98" s="122">
        <v>0</v>
      </c>
      <c r="G98" s="122">
        <v>0</v>
      </c>
      <c r="H98" s="115">
        <v>0</v>
      </c>
      <c r="I98" s="115">
        <v>0</v>
      </c>
      <c r="J98" s="115">
        <v>0</v>
      </c>
      <c r="K98" s="115">
        <v>0</v>
      </c>
      <c r="L98" s="115">
        <v>0</v>
      </c>
      <c r="M98" s="115">
        <v>0</v>
      </c>
      <c r="N98" s="115">
        <v>0</v>
      </c>
      <c r="O98" s="115">
        <v>0</v>
      </c>
      <c r="P98" s="115">
        <v>0</v>
      </c>
      <c r="Q98" s="106">
        <f t="shared" si="19"/>
        <v>0</v>
      </c>
    </row>
    <row r="99" spans="2:17" ht="39" customHeight="1">
      <c r="B99" s="28" t="s">
        <v>91</v>
      </c>
      <c r="C99" s="78"/>
      <c r="D99" s="78"/>
      <c r="E99" s="122">
        <v>0</v>
      </c>
      <c r="F99" s="122">
        <v>0</v>
      </c>
      <c r="G99" s="122">
        <v>0</v>
      </c>
      <c r="H99" s="115">
        <v>0</v>
      </c>
      <c r="I99" s="115">
        <v>0</v>
      </c>
      <c r="J99" s="115">
        <v>0</v>
      </c>
      <c r="K99" s="115">
        <v>0</v>
      </c>
      <c r="L99" s="115">
        <v>0</v>
      </c>
      <c r="M99" s="115">
        <v>0</v>
      </c>
      <c r="N99" s="115">
        <v>0</v>
      </c>
      <c r="O99" s="115">
        <v>0</v>
      </c>
      <c r="P99" s="115">
        <v>0</v>
      </c>
      <c r="Q99" s="106">
        <f t="shared" si="19"/>
        <v>0</v>
      </c>
    </row>
    <row r="100" spans="2:17" ht="28.5" customHeight="1">
      <c r="B100" s="11" t="s">
        <v>92</v>
      </c>
      <c r="C100" s="76"/>
      <c r="D100" s="76"/>
      <c r="E100" s="106">
        <f>E101+E102</f>
        <v>0</v>
      </c>
      <c r="F100" s="106">
        <f aca="true" t="shared" si="21" ref="F100:O100">F101+F102</f>
        <v>0</v>
      </c>
      <c r="G100" s="106">
        <f t="shared" si="21"/>
        <v>0</v>
      </c>
      <c r="H100" s="124">
        <f t="shared" si="21"/>
        <v>0</v>
      </c>
      <c r="I100" s="124">
        <f t="shared" si="21"/>
        <v>0</v>
      </c>
      <c r="J100" s="124">
        <f t="shared" si="21"/>
        <v>0</v>
      </c>
      <c r="K100" s="124">
        <f t="shared" si="21"/>
        <v>0</v>
      </c>
      <c r="L100" s="124">
        <f t="shared" si="21"/>
        <v>0</v>
      </c>
      <c r="M100" s="124">
        <f>M101+M102</f>
        <v>0</v>
      </c>
      <c r="N100" s="124">
        <f t="shared" si="21"/>
        <v>0</v>
      </c>
      <c r="O100" s="124">
        <f t="shared" si="21"/>
        <v>0</v>
      </c>
      <c r="P100" s="124">
        <f>P101+P102</f>
        <v>0</v>
      </c>
      <c r="Q100" s="106">
        <f t="shared" si="19"/>
        <v>0</v>
      </c>
    </row>
    <row r="101" spans="2:17" ht="24.95" customHeight="1">
      <c r="B101" s="28" t="s">
        <v>93</v>
      </c>
      <c r="C101" s="78"/>
      <c r="D101" s="78"/>
      <c r="E101" s="106">
        <v>0</v>
      </c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f t="shared" si="19"/>
        <v>0</v>
      </c>
    </row>
    <row r="102" spans="2:17" ht="24.95" customHeight="1">
      <c r="B102" s="28" t="s">
        <v>94</v>
      </c>
      <c r="C102" s="78"/>
      <c r="D102" s="78"/>
      <c r="E102" s="106">
        <v>0</v>
      </c>
      <c r="F102" s="106">
        <v>0</v>
      </c>
      <c r="G102" s="106">
        <v>0</v>
      </c>
      <c r="H102" s="124">
        <v>0</v>
      </c>
      <c r="I102" s="124">
        <v>0</v>
      </c>
      <c r="J102" s="124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06">
        <f t="shared" si="19"/>
        <v>0</v>
      </c>
    </row>
    <row r="103" spans="2:17" ht="30" customHeight="1">
      <c r="B103" s="11" t="s">
        <v>95</v>
      </c>
      <c r="C103" s="76"/>
      <c r="D103" s="76"/>
      <c r="E103" s="106">
        <f aca="true" t="shared" si="22" ref="E103:P103">E104</f>
        <v>0</v>
      </c>
      <c r="F103" s="106">
        <f t="shared" si="22"/>
        <v>0</v>
      </c>
      <c r="G103" s="106">
        <f t="shared" si="22"/>
        <v>0</v>
      </c>
      <c r="H103" s="124">
        <f t="shared" si="22"/>
        <v>0</v>
      </c>
      <c r="I103" s="124">
        <f t="shared" si="22"/>
        <v>0</v>
      </c>
      <c r="J103" s="124">
        <f t="shared" si="22"/>
        <v>0</v>
      </c>
      <c r="K103" s="124">
        <f t="shared" si="22"/>
        <v>0</v>
      </c>
      <c r="L103" s="124">
        <f t="shared" si="22"/>
        <v>0</v>
      </c>
      <c r="M103" s="124">
        <f t="shared" si="22"/>
        <v>0</v>
      </c>
      <c r="N103" s="124">
        <f t="shared" si="22"/>
        <v>0</v>
      </c>
      <c r="O103" s="124">
        <f t="shared" si="22"/>
        <v>0</v>
      </c>
      <c r="P103" s="124">
        <f t="shared" si="22"/>
        <v>0</v>
      </c>
      <c r="Q103" s="106">
        <f t="shared" si="19"/>
        <v>0</v>
      </c>
    </row>
    <row r="104" spans="2:17" ht="24.95" customHeight="1">
      <c r="B104" s="28" t="s">
        <v>96</v>
      </c>
      <c r="C104" s="78"/>
      <c r="D104" s="78"/>
      <c r="E104" s="106">
        <v>0</v>
      </c>
      <c r="F104" s="106">
        <v>0</v>
      </c>
      <c r="G104" s="106">
        <v>0</v>
      </c>
      <c r="H104" s="124">
        <v>0</v>
      </c>
      <c r="I104" s="124">
        <v>0</v>
      </c>
      <c r="J104" s="124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06">
        <f t="shared" si="19"/>
        <v>0</v>
      </c>
    </row>
    <row r="105" spans="2:17" ht="28.5" customHeight="1" thickBot="1">
      <c r="B105" s="29" t="s">
        <v>97</v>
      </c>
      <c r="C105" s="79"/>
      <c r="D105" s="79"/>
      <c r="E105" s="30">
        <f aca="true" t="shared" si="23" ref="E105:Q105">E97+E100+E103</f>
        <v>0</v>
      </c>
      <c r="F105" s="30">
        <f t="shared" si="23"/>
        <v>0</v>
      </c>
      <c r="G105" s="30">
        <f t="shared" si="23"/>
        <v>0</v>
      </c>
      <c r="H105" s="30">
        <f t="shared" si="23"/>
        <v>0</v>
      </c>
      <c r="I105" s="30">
        <f t="shared" si="23"/>
        <v>0</v>
      </c>
      <c r="J105" s="30">
        <f t="shared" si="23"/>
        <v>0</v>
      </c>
      <c r="K105" s="30">
        <f t="shared" si="23"/>
        <v>0</v>
      </c>
      <c r="L105" s="30">
        <f t="shared" si="23"/>
        <v>0</v>
      </c>
      <c r="M105" s="30">
        <f t="shared" si="23"/>
        <v>0</v>
      </c>
      <c r="N105" s="30">
        <f t="shared" si="23"/>
        <v>0</v>
      </c>
      <c r="O105" s="30">
        <f t="shared" si="23"/>
        <v>0</v>
      </c>
      <c r="P105" s="30">
        <f t="shared" si="23"/>
        <v>0</v>
      </c>
      <c r="Q105" s="30">
        <f t="shared" si="23"/>
        <v>0</v>
      </c>
    </row>
    <row r="106" spans="2:17" ht="26.25" customHeight="1" thickBot="1">
      <c r="B106" s="31" t="s">
        <v>98</v>
      </c>
      <c r="C106" s="125">
        <f>+C95</f>
        <v>6714043346</v>
      </c>
      <c r="D106" s="125">
        <f>+D95</f>
        <v>13598778716</v>
      </c>
      <c r="E106" s="32">
        <f aca="true" t="shared" si="24" ref="E106:P106">E95+E105</f>
        <v>255464607.8</v>
      </c>
      <c r="F106" s="32">
        <f t="shared" si="24"/>
        <v>329821169.74</v>
      </c>
      <c r="G106" s="32">
        <f t="shared" si="24"/>
        <v>554476871.72</v>
      </c>
      <c r="H106" s="33">
        <f t="shared" si="24"/>
        <v>356247205.28</v>
      </c>
      <c r="I106" s="33">
        <f t="shared" si="24"/>
        <v>428327562.45</v>
      </c>
      <c r="J106" s="33">
        <f t="shared" si="24"/>
        <v>413508313.17</v>
      </c>
      <c r="K106" s="33">
        <f t="shared" si="24"/>
        <v>360949038.28</v>
      </c>
      <c r="L106" s="33">
        <f t="shared" si="24"/>
        <v>1204267778.77</v>
      </c>
      <c r="M106" s="33">
        <f t="shared" si="24"/>
        <v>1267247686.18</v>
      </c>
      <c r="N106" s="33">
        <f t="shared" si="24"/>
        <v>1373029102.89</v>
      </c>
      <c r="O106" s="33">
        <f t="shared" si="24"/>
        <v>3327648517.9500003</v>
      </c>
      <c r="P106" s="33">
        <f t="shared" si="24"/>
        <v>0</v>
      </c>
      <c r="Q106" s="32">
        <f>Q95+Q105</f>
        <v>9870987854.230001</v>
      </c>
    </row>
    <row r="107" spans="2:17" ht="5.25" customHeight="1" thickBot="1">
      <c r="B107" s="34"/>
      <c r="C107" s="80"/>
      <c r="D107" s="80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5"/>
    </row>
    <row r="108" spans="2:17" ht="15.75" customHeight="1">
      <c r="B108" s="110" t="s">
        <v>99</v>
      </c>
      <c r="C108" s="111"/>
      <c r="D108" s="111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3"/>
    </row>
    <row r="109" spans="2:17" ht="3.75" customHeight="1">
      <c r="B109" s="34"/>
      <c r="C109" s="80"/>
      <c r="D109" s="80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39"/>
    </row>
    <row r="110" spans="2:17" ht="18" customHeight="1">
      <c r="B110" s="40" t="s">
        <v>100</v>
      </c>
      <c r="C110" s="82"/>
      <c r="D110" s="82"/>
      <c r="E110" s="116"/>
      <c r="F110" s="116"/>
      <c r="G110" s="116"/>
      <c r="H110" s="116"/>
      <c r="I110" s="116"/>
      <c r="J110" s="116"/>
      <c r="K110" s="116"/>
      <c r="L110" s="117"/>
      <c r="M110" s="117"/>
      <c r="N110" s="117"/>
      <c r="O110" s="117"/>
      <c r="P110" s="117"/>
      <c r="Q110" s="38"/>
    </row>
    <row r="111" spans="2:17" ht="15" customHeight="1">
      <c r="B111" s="42" t="s">
        <v>101</v>
      </c>
      <c r="C111" s="83"/>
      <c r="D111" s="83"/>
      <c r="E111" s="43"/>
      <c r="F111" s="43"/>
      <c r="G111" s="43"/>
      <c r="H111" s="43"/>
      <c r="I111" s="43"/>
      <c r="J111" s="43"/>
      <c r="K111" s="43"/>
      <c r="L111" s="43"/>
      <c r="M111" s="43"/>
      <c r="N111" s="118"/>
      <c r="O111" s="43"/>
      <c r="P111" s="116"/>
      <c r="Q111" s="44"/>
    </row>
    <row r="112" spans="2:17" ht="15" customHeight="1">
      <c r="B112" s="42" t="s">
        <v>109</v>
      </c>
      <c r="C112" s="83"/>
      <c r="D112" s="83"/>
      <c r="E112" s="43"/>
      <c r="F112" s="43"/>
      <c r="G112" s="43"/>
      <c r="H112" s="43"/>
      <c r="I112" s="43"/>
      <c r="J112" s="43"/>
      <c r="K112" s="43"/>
      <c r="L112" s="43"/>
      <c r="M112" s="43"/>
      <c r="N112" s="118"/>
      <c r="O112" s="43"/>
      <c r="P112" s="116"/>
      <c r="Q112" s="44"/>
    </row>
    <row r="113" spans="2:17" ht="15" customHeight="1">
      <c r="B113" s="42" t="s">
        <v>110</v>
      </c>
      <c r="C113" s="83"/>
      <c r="D113" s="83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38"/>
    </row>
    <row r="114" spans="2:19" ht="15" customHeight="1">
      <c r="B114" s="42" t="s">
        <v>111</v>
      </c>
      <c r="C114" s="83"/>
      <c r="D114" s="83"/>
      <c r="E114" s="80"/>
      <c r="F114" s="80"/>
      <c r="G114" s="80"/>
      <c r="H114" s="80"/>
      <c r="I114" s="80"/>
      <c r="J114" s="117"/>
      <c r="K114" s="80"/>
      <c r="L114" s="80"/>
      <c r="M114" s="116"/>
      <c r="N114" s="117"/>
      <c r="O114" s="80"/>
      <c r="P114" s="92"/>
      <c r="Q114" s="45"/>
      <c r="S114" s="88"/>
    </row>
    <row r="115" spans="2:19" ht="15" customHeight="1">
      <c r="B115" s="42" t="s">
        <v>112</v>
      </c>
      <c r="C115" s="83"/>
      <c r="D115" s="83"/>
      <c r="E115" s="80"/>
      <c r="F115" s="80"/>
      <c r="G115" s="80"/>
      <c r="H115" s="80"/>
      <c r="I115" s="80"/>
      <c r="J115" s="117"/>
      <c r="K115" s="80"/>
      <c r="L115" s="80"/>
      <c r="M115" s="116"/>
      <c r="N115" s="117"/>
      <c r="O115" s="80"/>
      <c r="P115" s="92"/>
      <c r="Q115" s="45"/>
      <c r="S115" s="88"/>
    </row>
    <row r="116" spans="2:19" ht="19.5" customHeight="1">
      <c r="B116" s="47" t="s">
        <v>113</v>
      </c>
      <c r="C116" s="84"/>
      <c r="D116" s="84"/>
      <c r="E116" s="80"/>
      <c r="F116" s="80"/>
      <c r="G116" s="80"/>
      <c r="H116" s="80"/>
      <c r="I116" s="80"/>
      <c r="J116" s="80"/>
      <c r="K116" s="80"/>
      <c r="L116" s="80"/>
      <c r="M116" s="80"/>
      <c r="N116" s="118"/>
      <c r="O116" s="80"/>
      <c r="P116" s="118"/>
      <c r="Q116" s="45"/>
      <c r="S116" s="88"/>
    </row>
    <row r="117" spans="2:19" ht="19.5" customHeight="1">
      <c r="B117" s="47"/>
      <c r="C117" s="84"/>
      <c r="D117" s="84"/>
      <c r="E117" s="80"/>
      <c r="F117" s="80"/>
      <c r="G117" s="80"/>
      <c r="H117" s="80"/>
      <c r="I117" s="80"/>
      <c r="J117" s="80"/>
      <c r="K117" s="80"/>
      <c r="L117" s="80"/>
      <c r="M117" s="80"/>
      <c r="N117" s="118"/>
      <c r="O117" s="80"/>
      <c r="P117" s="118"/>
      <c r="Q117" s="45"/>
      <c r="S117" s="88"/>
    </row>
    <row r="118" spans="2:19" ht="19.5" customHeight="1">
      <c r="B118" s="47"/>
      <c r="C118" s="84"/>
      <c r="D118" s="84"/>
      <c r="E118" s="80"/>
      <c r="F118" s="80"/>
      <c r="G118" s="80"/>
      <c r="H118" s="80"/>
      <c r="I118" s="80"/>
      <c r="J118" s="80"/>
      <c r="K118" s="80"/>
      <c r="L118" s="80"/>
      <c r="M118" s="80"/>
      <c r="N118" s="118"/>
      <c r="O118" s="80"/>
      <c r="P118" s="118"/>
      <c r="Q118" s="45"/>
      <c r="S118" s="88"/>
    </row>
    <row r="119" spans="2:19" ht="19.5" customHeight="1">
      <c r="B119" s="47"/>
      <c r="C119" s="84"/>
      <c r="D119" s="84"/>
      <c r="E119" s="80"/>
      <c r="F119" s="80"/>
      <c r="G119" s="80"/>
      <c r="H119" s="80"/>
      <c r="I119" s="80"/>
      <c r="J119" s="80"/>
      <c r="K119" s="80"/>
      <c r="L119" s="80"/>
      <c r="M119" s="80"/>
      <c r="N119" s="118"/>
      <c r="O119" s="80"/>
      <c r="P119" s="118"/>
      <c r="Q119" s="45"/>
      <c r="S119" s="88"/>
    </row>
    <row r="120" spans="2:19" ht="19.5" customHeight="1">
      <c r="B120" s="47"/>
      <c r="C120" s="84"/>
      <c r="D120" s="84"/>
      <c r="E120" s="80"/>
      <c r="F120" s="80"/>
      <c r="G120" s="80"/>
      <c r="H120" s="80"/>
      <c r="I120" s="80"/>
      <c r="J120" s="80"/>
      <c r="K120" s="80"/>
      <c r="L120" s="80"/>
      <c r="M120" s="80"/>
      <c r="N120" s="118"/>
      <c r="O120" s="80"/>
      <c r="P120" s="118"/>
      <c r="Q120" s="45"/>
      <c r="S120" s="88"/>
    </row>
    <row r="121" spans="2:19" ht="19.5" customHeight="1">
      <c r="B121" s="47"/>
      <c r="C121" s="84"/>
      <c r="D121" s="84"/>
      <c r="E121" s="80"/>
      <c r="F121" s="80"/>
      <c r="G121" s="80"/>
      <c r="H121" s="80"/>
      <c r="I121" s="80"/>
      <c r="J121" s="80"/>
      <c r="K121" s="80"/>
      <c r="L121" s="80"/>
      <c r="M121" s="80"/>
      <c r="N121" s="118"/>
      <c r="O121" s="80"/>
      <c r="P121" s="118"/>
      <c r="Q121" s="45"/>
      <c r="S121" s="88"/>
    </row>
    <row r="122" spans="2:19" ht="19.5" customHeight="1">
      <c r="B122" s="47"/>
      <c r="C122" s="84"/>
      <c r="D122" s="84"/>
      <c r="E122" s="80"/>
      <c r="F122" s="80"/>
      <c r="G122" s="80"/>
      <c r="H122" s="80"/>
      <c r="I122" s="80"/>
      <c r="J122" s="80"/>
      <c r="K122" s="80"/>
      <c r="L122" s="80"/>
      <c r="M122" s="80"/>
      <c r="N122" s="118"/>
      <c r="O122" s="80"/>
      <c r="P122" s="118"/>
      <c r="Q122" s="45"/>
      <c r="S122" s="88"/>
    </row>
    <row r="123" spans="2:19" ht="19.5" customHeight="1">
      <c r="B123" s="47"/>
      <c r="C123" s="84"/>
      <c r="D123" s="84"/>
      <c r="E123" s="80"/>
      <c r="F123" s="80"/>
      <c r="G123" s="80"/>
      <c r="H123" s="80"/>
      <c r="I123" s="80"/>
      <c r="J123" s="80"/>
      <c r="K123" s="80"/>
      <c r="L123" s="80"/>
      <c r="M123" s="80"/>
      <c r="N123" s="118"/>
      <c r="O123" s="80"/>
      <c r="P123" s="118"/>
      <c r="Q123" s="45"/>
      <c r="S123" s="88"/>
    </row>
    <row r="124" spans="2:19" ht="19.5" customHeight="1">
      <c r="B124" s="47"/>
      <c r="C124" s="84"/>
      <c r="D124" s="84"/>
      <c r="E124" s="80"/>
      <c r="F124" s="80"/>
      <c r="G124" s="80"/>
      <c r="H124" s="80"/>
      <c r="I124" s="80"/>
      <c r="J124" s="80"/>
      <c r="K124" s="80"/>
      <c r="L124" s="80"/>
      <c r="M124" s="80"/>
      <c r="N124" s="118"/>
      <c r="O124" s="80"/>
      <c r="P124" s="118"/>
      <c r="Q124" s="45"/>
      <c r="S124" s="88"/>
    </row>
    <row r="125" spans="2:19" ht="19.5" customHeight="1">
      <c r="B125" s="36"/>
      <c r="C125" s="81"/>
      <c r="D125" s="81"/>
      <c r="E125" s="132"/>
      <c r="F125" s="132"/>
      <c r="G125" s="80"/>
      <c r="H125" s="132"/>
      <c r="I125" s="132"/>
      <c r="J125" s="80"/>
      <c r="K125" s="80"/>
      <c r="L125" s="80"/>
      <c r="M125" s="80"/>
      <c r="N125" s="118"/>
      <c r="O125" s="80"/>
      <c r="P125" s="118"/>
      <c r="Q125" s="45"/>
      <c r="S125" s="88"/>
    </row>
    <row r="126" spans="2:19" ht="19.5" customHeight="1">
      <c r="B126" s="36"/>
      <c r="C126" s="81"/>
      <c r="D126" s="81"/>
      <c r="E126" s="119"/>
      <c r="F126" s="119"/>
      <c r="G126" s="80"/>
      <c r="H126" s="119"/>
      <c r="I126" s="119"/>
      <c r="J126" s="80"/>
      <c r="K126" s="80"/>
      <c r="L126" s="80"/>
      <c r="M126" s="80"/>
      <c r="N126" s="118"/>
      <c r="O126" s="80"/>
      <c r="P126" s="118"/>
      <c r="Q126" s="45"/>
      <c r="S126" s="88"/>
    </row>
    <row r="127" spans="2:19" ht="19.5" customHeight="1">
      <c r="B127" s="36"/>
      <c r="C127" s="81"/>
      <c r="D127" s="81"/>
      <c r="E127" s="119"/>
      <c r="F127" s="119"/>
      <c r="G127" s="80"/>
      <c r="H127" s="119"/>
      <c r="I127" s="119"/>
      <c r="J127" s="80"/>
      <c r="K127" s="80"/>
      <c r="L127" s="80"/>
      <c r="M127" s="80"/>
      <c r="N127" s="118"/>
      <c r="O127" s="80"/>
      <c r="P127" s="118"/>
      <c r="Q127" s="45"/>
      <c r="S127" s="88"/>
    </row>
    <row r="128" spans="2:19" ht="23.25" customHeight="1">
      <c r="B128" s="48"/>
      <c r="C128" s="85"/>
      <c r="D128" s="85"/>
      <c r="E128" s="139"/>
      <c r="F128" s="139"/>
      <c r="G128" s="80"/>
      <c r="H128" s="139"/>
      <c r="I128" s="139"/>
      <c r="J128" s="80"/>
      <c r="K128" s="80"/>
      <c r="L128" s="80"/>
      <c r="M128" s="80"/>
      <c r="N128" s="118"/>
      <c r="O128" s="80"/>
      <c r="P128" s="118"/>
      <c r="Q128" s="45"/>
      <c r="S128" s="88"/>
    </row>
    <row r="129" spans="2:19" ht="18" customHeight="1">
      <c r="B129" s="49"/>
      <c r="C129" s="86"/>
      <c r="D129" s="86"/>
      <c r="E129" s="140"/>
      <c r="F129" s="140"/>
      <c r="G129" s="80"/>
      <c r="H129" s="140"/>
      <c r="I129" s="140"/>
      <c r="J129" s="80"/>
      <c r="K129" s="80"/>
      <c r="L129" s="80"/>
      <c r="M129" s="80"/>
      <c r="N129" s="118"/>
      <c r="O129" s="80"/>
      <c r="P129" s="118"/>
      <c r="Q129" s="45"/>
      <c r="S129" s="88"/>
    </row>
    <row r="130" spans="2:27" ht="21" customHeight="1" thickBot="1">
      <c r="B130" s="50"/>
      <c r="C130" s="70"/>
      <c r="D130" s="70"/>
      <c r="E130" s="51"/>
      <c r="F130" s="51"/>
      <c r="G130" s="51"/>
      <c r="H130" s="141"/>
      <c r="I130" s="141"/>
      <c r="J130" s="51"/>
      <c r="K130" s="51"/>
      <c r="L130" s="51"/>
      <c r="M130" s="52"/>
      <c r="N130" s="53"/>
      <c r="O130" s="51"/>
      <c r="P130" s="51"/>
      <c r="Q130" s="54"/>
      <c r="U130" s="131"/>
      <c r="V130" s="131"/>
      <c r="Z130" s="55"/>
      <c r="AA130" s="90"/>
    </row>
    <row r="131" spans="2:27" ht="19.5" customHeight="1">
      <c r="B131" s="69"/>
      <c r="C131" s="69"/>
      <c r="D131" s="69"/>
      <c r="N131" s="90"/>
      <c r="Q131" s="56"/>
      <c r="AA131" s="90"/>
    </row>
    <row r="132" spans="2:5" ht="21.75" customHeight="1">
      <c r="B132" s="57"/>
      <c r="C132" s="57"/>
      <c r="D132" s="57"/>
      <c r="E132" s="58"/>
    </row>
    <row r="133" spans="2:17" ht="21.75" customHeight="1">
      <c r="B133" s="129"/>
      <c r="C133" s="129"/>
      <c r="D133" s="129"/>
      <c r="E133" s="129"/>
      <c r="F133" s="129"/>
      <c r="G133" s="37"/>
      <c r="H133" s="59"/>
      <c r="I133" s="60"/>
      <c r="J133" s="37"/>
      <c r="K133" s="37"/>
      <c r="L133" s="37"/>
      <c r="M133" s="90"/>
      <c r="N133" s="37"/>
      <c r="O133" s="37"/>
      <c r="P133" s="90"/>
      <c r="Q133" s="61"/>
    </row>
    <row r="134" spans="8:17" ht="21.75" customHeight="1">
      <c r="H134" s="37"/>
      <c r="I134" s="90"/>
      <c r="L134" s="88"/>
      <c r="M134" s="90"/>
      <c r="P134" s="90"/>
      <c r="Q134" s="90"/>
    </row>
    <row r="135" spans="2:17" ht="21.75" customHeight="1">
      <c r="B135" s="91"/>
      <c r="C135" s="91"/>
      <c r="D135" s="91"/>
      <c r="M135" s="90"/>
      <c r="P135" s="90"/>
      <c r="Q135" s="90"/>
    </row>
    <row r="136" spans="8:17" ht="21.75" customHeight="1">
      <c r="H136" s="90"/>
      <c r="I136" s="37"/>
      <c r="J136" s="37"/>
      <c r="M136" s="90"/>
      <c r="Q136" s="90"/>
    </row>
    <row r="137" spans="9:17" ht="21.75" customHeight="1">
      <c r="I137" s="41"/>
      <c r="Q137" s="90"/>
    </row>
    <row r="138" spans="2:13" ht="21.75" customHeight="1">
      <c r="B138" s="130"/>
      <c r="C138" s="130"/>
      <c r="D138" s="130"/>
      <c r="E138" s="130"/>
      <c r="F138" s="130"/>
      <c r="K138" s="62"/>
      <c r="M138" s="88"/>
    </row>
    <row r="139" spans="2:17" ht="21.75" customHeight="1">
      <c r="B139" s="129"/>
      <c r="C139" s="129"/>
      <c r="D139" s="129"/>
      <c r="E139" s="129"/>
      <c r="F139" s="129"/>
      <c r="Q139" s="89"/>
    </row>
    <row r="140" ht="21.75" customHeight="1"/>
    <row r="141" spans="5:17" ht="21.75" customHeight="1"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</row>
    <row r="142" spans="5:17" ht="21.75" customHeight="1"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</row>
    <row r="143" spans="2:9" ht="21.75" customHeight="1">
      <c r="B143" s="64"/>
      <c r="C143" s="64"/>
      <c r="D143" s="64"/>
      <c r="E143" s="127"/>
      <c r="F143" s="127"/>
      <c r="H143" s="127"/>
      <c r="I143" s="127"/>
    </row>
    <row r="144" spans="2:9" ht="21.75" customHeight="1">
      <c r="B144" s="73"/>
      <c r="C144" s="73"/>
      <c r="D144" s="73"/>
      <c r="E144" s="126"/>
      <c r="F144" s="126"/>
      <c r="H144" s="126"/>
      <c r="I144" s="126"/>
    </row>
    <row r="145" spans="2:9" ht="21.75" customHeight="1">
      <c r="B145" s="72"/>
      <c r="C145" s="72"/>
      <c r="D145" s="72"/>
      <c r="E145" s="127"/>
      <c r="F145" s="128"/>
      <c r="H145" s="128"/>
      <c r="I145" s="128"/>
    </row>
    <row r="146" ht="21.75" customHeight="1">
      <c r="O146" s="90"/>
    </row>
    <row r="147" ht="21.75" customHeight="1"/>
    <row r="148" ht="21.75" customHeight="1">
      <c r="O148" s="74"/>
    </row>
    <row r="149" ht="21.75" customHeight="1">
      <c r="O149" s="74"/>
    </row>
    <row r="150" ht="21.75" customHeight="1">
      <c r="O150" s="74"/>
    </row>
    <row r="151" spans="12:15" ht="21.75" customHeight="1">
      <c r="L151" s="90"/>
      <c r="O151" s="74"/>
    </row>
    <row r="152" spans="12:15" ht="21.75" customHeight="1">
      <c r="L152" s="90"/>
      <c r="O152" s="90"/>
    </row>
    <row r="153" spans="5:12" ht="21.75" customHeight="1">
      <c r="E153" s="90"/>
      <c r="L153" s="90"/>
    </row>
    <row r="154" spans="5:12" ht="21.75" customHeight="1">
      <c r="E154" s="56"/>
      <c r="L154" s="90"/>
    </row>
    <row r="155" ht="21.75" customHeight="1">
      <c r="L155" s="90"/>
    </row>
    <row r="156" ht="21.75" customHeight="1">
      <c r="L156" s="90"/>
    </row>
    <row r="157" spans="5:12" ht="21.75" customHeight="1">
      <c r="E157" s="90"/>
      <c r="L157" s="90"/>
    </row>
    <row r="158" ht="21.75" customHeight="1"/>
    <row r="159" spans="5:12" ht="21.75" customHeight="1">
      <c r="E159" s="88"/>
      <c r="L159" s="90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4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U130:V130"/>
    <mergeCell ref="B15:Q15"/>
    <mergeCell ref="B16:Q16"/>
    <mergeCell ref="B17:Q17"/>
    <mergeCell ref="B18:Q18"/>
    <mergeCell ref="E19:Q19"/>
    <mergeCell ref="E125:F125"/>
    <mergeCell ref="H125:I125"/>
    <mergeCell ref="E128:F128"/>
    <mergeCell ref="H128:I128"/>
    <mergeCell ref="E129:F129"/>
    <mergeCell ref="H129:I129"/>
    <mergeCell ref="H130:I13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CD67D-2466-45F0-9CC8-9D57B4F49D66}">
  <dimension ref="B15:AB159"/>
  <sheetViews>
    <sheetView workbookViewId="0" topLeftCell="A79">
      <selection activeCell="T95" sqref="T95"/>
    </sheetView>
  </sheetViews>
  <sheetFormatPr defaultColWidth="9.140625" defaultRowHeight="15"/>
  <cols>
    <col min="1" max="1" width="1.28515625" style="87" customWidth="1"/>
    <col min="2" max="2" width="83.140625" style="87" customWidth="1"/>
    <col min="3" max="3" width="30.28125" style="87" bestFit="1" customWidth="1"/>
    <col min="4" max="4" width="24.7109375" style="87" bestFit="1" customWidth="1"/>
    <col min="5" max="5" width="26.421875" style="87" customWidth="1"/>
    <col min="6" max="6" width="19.8515625" style="87" customWidth="1"/>
    <col min="7" max="7" width="21.140625" style="87" hidden="1" customWidth="1"/>
    <col min="8" max="8" width="22.140625" style="87" hidden="1" customWidth="1"/>
    <col min="9" max="9" width="22.421875" style="87" hidden="1" customWidth="1"/>
    <col min="10" max="10" width="22.7109375" style="87" hidden="1" customWidth="1"/>
    <col min="11" max="11" width="23.140625" style="87" hidden="1" customWidth="1"/>
    <col min="12" max="12" width="24.7109375" style="87" hidden="1" customWidth="1"/>
    <col min="13" max="13" width="25.140625" style="87" hidden="1" customWidth="1"/>
    <col min="14" max="14" width="24.57421875" style="87" hidden="1" customWidth="1"/>
    <col min="15" max="15" width="24.7109375" style="87" hidden="1" customWidth="1"/>
    <col min="16" max="16" width="0.71875" style="87" hidden="1" customWidth="1"/>
    <col min="17" max="17" width="0.85546875" style="87" hidden="1" customWidth="1"/>
    <col min="18" max="18" width="19.421875" style="87" bestFit="1" customWidth="1"/>
    <col min="19" max="19" width="3.8515625" style="87" customWidth="1"/>
    <col min="20" max="20" width="19.140625" style="87" customWidth="1"/>
    <col min="21" max="21" width="9.140625" style="87" customWidth="1"/>
    <col min="22" max="22" width="22.28125" style="87" customWidth="1"/>
    <col min="23" max="23" width="105.140625" style="87" customWidth="1"/>
    <col min="24" max="258" width="9.140625" style="87" customWidth="1"/>
    <col min="259" max="259" width="1.28515625" style="87" customWidth="1"/>
    <col min="260" max="260" width="83.140625" style="87" customWidth="1"/>
    <col min="261" max="261" width="21.00390625" style="87" customWidth="1"/>
    <col min="262" max="262" width="19.8515625" style="87" customWidth="1"/>
    <col min="263" max="263" width="21.140625" style="87" customWidth="1"/>
    <col min="264" max="264" width="22.140625" style="87" customWidth="1"/>
    <col min="265" max="265" width="22.421875" style="87" customWidth="1"/>
    <col min="266" max="266" width="22.7109375" style="87" customWidth="1"/>
    <col min="267" max="267" width="23.140625" style="87" customWidth="1"/>
    <col min="268" max="268" width="24.7109375" style="87" customWidth="1"/>
    <col min="269" max="269" width="25.140625" style="87" customWidth="1"/>
    <col min="270" max="270" width="24.57421875" style="87" customWidth="1"/>
    <col min="271" max="271" width="24.7109375" style="87" customWidth="1"/>
    <col min="272" max="272" width="0.71875" style="87" customWidth="1"/>
    <col min="273" max="273" width="22.140625" style="87" customWidth="1"/>
    <col min="274" max="274" width="1.1484375" style="87" customWidth="1"/>
    <col min="275" max="275" width="3.8515625" style="87" customWidth="1"/>
    <col min="276" max="276" width="19.140625" style="87" customWidth="1"/>
    <col min="277" max="277" width="9.140625" style="87" customWidth="1"/>
    <col min="278" max="278" width="22.28125" style="87" customWidth="1"/>
    <col min="279" max="279" width="105.140625" style="87" customWidth="1"/>
    <col min="280" max="514" width="9.140625" style="87" customWidth="1"/>
    <col min="515" max="515" width="1.28515625" style="87" customWidth="1"/>
    <col min="516" max="516" width="83.140625" style="87" customWidth="1"/>
    <col min="517" max="517" width="21.00390625" style="87" customWidth="1"/>
    <col min="518" max="518" width="19.8515625" style="87" customWidth="1"/>
    <col min="519" max="519" width="21.140625" style="87" customWidth="1"/>
    <col min="520" max="520" width="22.140625" style="87" customWidth="1"/>
    <col min="521" max="521" width="22.421875" style="87" customWidth="1"/>
    <col min="522" max="522" width="22.7109375" style="87" customWidth="1"/>
    <col min="523" max="523" width="23.140625" style="87" customWidth="1"/>
    <col min="524" max="524" width="24.7109375" style="87" customWidth="1"/>
    <col min="525" max="525" width="25.140625" style="87" customWidth="1"/>
    <col min="526" max="526" width="24.57421875" style="87" customWidth="1"/>
    <col min="527" max="527" width="24.7109375" style="87" customWidth="1"/>
    <col min="528" max="528" width="0.71875" style="87" customWidth="1"/>
    <col min="529" max="529" width="22.140625" style="87" customWidth="1"/>
    <col min="530" max="530" width="1.1484375" style="87" customWidth="1"/>
    <col min="531" max="531" width="3.8515625" style="87" customWidth="1"/>
    <col min="532" max="532" width="19.140625" style="87" customWidth="1"/>
    <col min="533" max="533" width="9.140625" style="87" customWidth="1"/>
    <col min="534" max="534" width="22.28125" style="87" customWidth="1"/>
    <col min="535" max="535" width="105.140625" style="87" customWidth="1"/>
    <col min="536" max="770" width="9.140625" style="87" customWidth="1"/>
    <col min="771" max="771" width="1.28515625" style="87" customWidth="1"/>
    <col min="772" max="772" width="83.140625" style="87" customWidth="1"/>
    <col min="773" max="773" width="21.00390625" style="87" customWidth="1"/>
    <col min="774" max="774" width="19.8515625" style="87" customWidth="1"/>
    <col min="775" max="775" width="21.140625" style="87" customWidth="1"/>
    <col min="776" max="776" width="22.140625" style="87" customWidth="1"/>
    <col min="777" max="777" width="22.421875" style="87" customWidth="1"/>
    <col min="778" max="778" width="22.7109375" style="87" customWidth="1"/>
    <col min="779" max="779" width="23.140625" style="87" customWidth="1"/>
    <col min="780" max="780" width="24.7109375" style="87" customWidth="1"/>
    <col min="781" max="781" width="25.140625" style="87" customWidth="1"/>
    <col min="782" max="782" width="24.57421875" style="87" customWidth="1"/>
    <col min="783" max="783" width="24.7109375" style="87" customWidth="1"/>
    <col min="784" max="784" width="0.71875" style="87" customWidth="1"/>
    <col min="785" max="785" width="22.140625" style="87" customWidth="1"/>
    <col min="786" max="786" width="1.1484375" style="87" customWidth="1"/>
    <col min="787" max="787" width="3.8515625" style="87" customWidth="1"/>
    <col min="788" max="788" width="19.140625" style="87" customWidth="1"/>
    <col min="789" max="789" width="9.140625" style="87" customWidth="1"/>
    <col min="790" max="790" width="22.28125" style="87" customWidth="1"/>
    <col min="791" max="791" width="105.140625" style="87" customWidth="1"/>
    <col min="792" max="1026" width="9.140625" style="87" customWidth="1"/>
    <col min="1027" max="1027" width="1.28515625" style="87" customWidth="1"/>
    <col min="1028" max="1028" width="83.140625" style="87" customWidth="1"/>
    <col min="1029" max="1029" width="21.00390625" style="87" customWidth="1"/>
    <col min="1030" max="1030" width="19.8515625" style="87" customWidth="1"/>
    <col min="1031" max="1031" width="21.140625" style="87" customWidth="1"/>
    <col min="1032" max="1032" width="22.140625" style="87" customWidth="1"/>
    <col min="1033" max="1033" width="22.421875" style="87" customWidth="1"/>
    <col min="1034" max="1034" width="22.7109375" style="87" customWidth="1"/>
    <col min="1035" max="1035" width="23.140625" style="87" customWidth="1"/>
    <col min="1036" max="1036" width="24.7109375" style="87" customWidth="1"/>
    <col min="1037" max="1037" width="25.140625" style="87" customWidth="1"/>
    <col min="1038" max="1038" width="24.57421875" style="87" customWidth="1"/>
    <col min="1039" max="1039" width="24.7109375" style="87" customWidth="1"/>
    <col min="1040" max="1040" width="0.71875" style="87" customWidth="1"/>
    <col min="1041" max="1041" width="22.140625" style="87" customWidth="1"/>
    <col min="1042" max="1042" width="1.1484375" style="87" customWidth="1"/>
    <col min="1043" max="1043" width="3.8515625" style="87" customWidth="1"/>
    <col min="1044" max="1044" width="19.140625" style="87" customWidth="1"/>
    <col min="1045" max="1045" width="9.140625" style="87" customWidth="1"/>
    <col min="1046" max="1046" width="22.28125" style="87" customWidth="1"/>
    <col min="1047" max="1047" width="105.140625" style="87" customWidth="1"/>
    <col min="1048" max="1282" width="9.140625" style="87" customWidth="1"/>
    <col min="1283" max="1283" width="1.28515625" style="87" customWidth="1"/>
    <col min="1284" max="1284" width="83.140625" style="87" customWidth="1"/>
    <col min="1285" max="1285" width="21.00390625" style="87" customWidth="1"/>
    <col min="1286" max="1286" width="19.8515625" style="87" customWidth="1"/>
    <col min="1287" max="1287" width="21.140625" style="87" customWidth="1"/>
    <col min="1288" max="1288" width="22.140625" style="87" customWidth="1"/>
    <col min="1289" max="1289" width="22.421875" style="87" customWidth="1"/>
    <col min="1290" max="1290" width="22.7109375" style="87" customWidth="1"/>
    <col min="1291" max="1291" width="23.140625" style="87" customWidth="1"/>
    <col min="1292" max="1292" width="24.7109375" style="87" customWidth="1"/>
    <col min="1293" max="1293" width="25.140625" style="87" customWidth="1"/>
    <col min="1294" max="1294" width="24.57421875" style="87" customWidth="1"/>
    <col min="1295" max="1295" width="24.7109375" style="87" customWidth="1"/>
    <col min="1296" max="1296" width="0.71875" style="87" customWidth="1"/>
    <col min="1297" max="1297" width="22.140625" style="87" customWidth="1"/>
    <col min="1298" max="1298" width="1.1484375" style="87" customWidth="1"/>
    <col min="1299" max="1299" width="3.8515625" style="87" customWidth="1"/>
    <col min="1300" max="1300" width="19.140625" style="87" customWidth="1"/>
    <col min="1301" max="1301" width="9.140625" style="87" customWidth="1"/>
    <col min="1302" max="1302" width="22.28125" style="87" customWidth="1"/>
    <col min="1303" max="1303" width="105.140625" style="87" customWidth="1"/>
    <col min="1304" max="1538" width="9.140625" style="87" customWidth="1"/>
    <col min="1539" max="1539" width="1.28515625" style="87" customWidth="1"/>
    <col min="1540" max="1540" width="83.140625" style="87" customWidth="1"/>
    <col min="1541" max="1541" width="21.00390625" style="87" customWidth="1"/>
    <col min="1542" max="1542" width="19.8515625" style="87" customWidth="1"/>
    <col min="1543" max="1543" width="21.140625" style="87" customWidth="1"/>
    <col min="1544" max="1544" width="22.140625" style="87" customWidth="1"/>
    <col min="1545" max="1545" width="22.421875" style="87" customWidth="1"/>
    <col min="1546" max="1546" width="22.7109375" style="87" customWidth="1"/>
    <col min="1547" max="1547" width="23.140625" style="87" customWidth="1"/>
    <col min="1548" max="1548" width="24.7109375" style="87" customWidth="1"/>
    <col min="1549" max="1549" width="25.140625" style="87" customWidth="1"/>
    <col min="1550" max="1550" width="24.57421875" style="87" customWidth="1"/>
    <col min="1551" max="1551" width="24.7109375" style="87" customWidth="1"/>
    <col min="1552" max="1552" width="0.71875" style="87" customWidth="1"/>
    <col min="1553" max="1553" width="22.140625" style="87" customWidth="1"/>
    <col min="1554" max="1554" width="1.1484375" style="87" customWidth="1"/>
    <col min="1555" max="1555" width="3.8515625" style="87" customWidth="1"/>
    <col min="1556" max="1556" width="19.140625" style="87" customWidth="1"/>
    <col min="1557" max="1557" width="9.140625" style="87" customWidth="1"/>
    <col min="1558" max="1558" width="22.28125" style="87" customWidth="1"/>
    <col min="1559" max="1559" width="105.140625" style="87" customWidth="1"/>
    <col min="1560" max="1794" width="9.140625" style="87" customWidth="1"/>
    <col min="1795" max="1795" width="1.28515625" style="87" customWidth="1"/>
    <col min="1796" max="1796" width="83.140625" style="87" customWidth="1"/>
    <col min="1797" max="1797" width="21.00390625" style="87" customWidth="1"/>
    <col min="1798" max="1798" width="19.8515625" style="87" customWidth="1"/>
    <col min="1799" max="1799" width="21.140625" style="87" customWidth="1"/>
    <col min="1800" max="1800" width="22.140625" style="87" customWidth="1"/>
    <col min="1801" max="1801" width="22.421875" style="87" customWidth="1"/>
    <col min="1802" max="1802" width="22.7109375" style="87" customWidth="1"/>
    <col min="1803" max="1803" width="23.140625" style="87" customWidth="1"/>
    <col min="1804" max="1804" width="24.7109375" style="87" customWidth="1"/>
    <col min="1805" max="1805" width="25.140625" style="87" customWidth="1"/>
    <col min="1806" max="1806" width="24.57421875" style="87" customWidth="1"/>
    <col min="1807" max="1807" width="24.7109375" style="87" customWidth="1"/>
    <col min="1808" max="1808" width="0.71875" style="87" customWidth="1"/>
    <col min="1809" max="1809" width="22.140625" style="87" customWidth="1"/>
    <col min="1810" max="1810" width="1.1484375" style="87" customWidth="1"/>
    <col min="1811" max="1811" width="3.8515625" style="87" customWidth="1"/>
    <col min="1812" max="1812" width="19.140625" style="87" customWidth="1"/>
    <col min="1813" max="1813" width="9.140625" style="87" customWidth="1"/>
    <col min="1814" max="1814" width="22.28125" style="87" customWidth="1"/>
    <col min="1815" max="1815" width="105.140625" style="87" customWidth="1"/>
    <col min="1816" max="2050" width="9.140625" style="87" customWidth="1"/>
    <col min="2051" max="2051" width="1.28515625" style="87" customWidth="1"/>
    <col min="2052" max="2052" width="83.140625" style="87" customWidth="1"/>
    <col min="2053" max="2053" width="21.00390625" style="87" customWidth="1"/>
    <col min="2054" max="2054" width="19.8515625" style="87" customWidth="1"/>
    <col min="2055" max="2055" width="21.140625" style="87" customWidth="1"/>
    <col min="2056" max="2056" width="22.140625" style="87" customWidth="1"/>
    <col min="2057" max="2057" width="22.421875" style="87" customWidth="1"/>
    <col min="2058" max="2058" width="22.7109375" style="87" customWidth="1"/>
    <col min="2059" max="2059" width="23.140625" style="87" customWidth="1"/>
    <col min="2060" max="2060" width="24.7109375" style="87" customWidth="1"/>
    <col min="2061" max="2061" width="25.140625" style="87" customWidth="1"/>
    <col min="2062" max="2062" width="24.57421875" style="87" customWidth="1"/>
    <col min="2063" max="2063" width="24.7109375" style="87" customWidth="1"/>
    <col min="2064" max="2064" width="0.71875" style="87" customWidth="1"/>
    <col min="2065" max="2065" width="22.140625" style="87" customWidth="1"/>
    <col min="2066" max="2066" width="1.1484375" style="87" customWidth="1"/>
    <col min="2067" max="2067" width="3.8515625" style="87" customWidth="1"/>
    <col min="2068" max="2068" width="19.140625" style="87" customWidth="1"/>
    <col min="2069" max="2069" width="9.140625" style="87" customWidth="1"/>
    <col min="2070" max="2070" width="22.28125" style="87" customWidth="1"/>
    <col min="2071" max="2071" width="105.140625" style="87" customWidth="1"/>
    <col min="2072" max="2306" width="9.140625" style="87" customWidth="1"/>
    <col min="2307" max="2307" width="1.28515625" style="87" customWidth="1"/>
    <col min="2308" max="2308" width="83.140625" style="87" customWidth="1"/>
    <col min="2309" max="2309" width="21.00390625" style="87" customWidth="1"/>
    <col min="2310" max="2310" width="19.8515625" style="87" customWidth="1"/>
    <col min="2311" max="2311" width="21.140625" style="87" customWidth="1"/>
    <col min="2312" max="2312" width="22.140625" style="87" customWidth="1"/>
    <col min="2313" max="2313" width="22.421875" style="87" customWidth="1"/>
    <col min="2314" max="2314" width="22.7109375" style="87" customWidth="1"/>
    <col min="2315" max="2315" width="23.140625" style="87" customWidth="1"/>
    <col min="2316" max="2316" width="24.7109375" style="87" customWidth="1"/>
    <col min="2317" max="2317" width="25.140625" style="87" customWidth="1"/>
    <col min="2318" max="2318" width="24.57421875" style="87" customWidth="1"/>
    <col min="2319" max="2319" width="24.7109375" style="87" customWidth="1"/>
    <col min="2320" max="2320" width="0.71875" style="87" customWidth="1"/>
    <col min="2321" max="2321" width="22.140625" style="87" customWidth="1"/>
    <col min="2322" max="2322" width="1.1484375" style="87" customWidth="1"/>
    <col min="2323" max="2323" width="3.8515625" style="87" customWidth="1"/>
    <col min="2324" max="2324" width="19.140625" style="87" customWidth="1"/>
    <col min="2325" max="2325" width="9.140625" style="87" customWidth="1"/>
    <col min="2326" max="2326" width="22.28125" style="87" customWidth="1"/>
    <col min="2327" max="2327" width="105.140625" style="87" customWidth="1"/>
    <col min="2328" max="2562" width="9.140625" style="87" customWidth="1"/>
    <col min="2563" max="2563" width="1.28515625" style="87" customWidth="1"/>
    <col min="2564" max="2564" width="83.140625" style="87" customWidth="1"/>
    <col min="2565" max="2565" width="21.00390625" style="87" customWidth="1"/>
    <col min="2566" max="2566" width="19.8515625" style="87" customWidth="1"/>
    <col min="2567" max="2567" width="21.140625" style="87" customWidth="1"/>
    <col min="2568" max="2568" width="22.140625" style="87" customWidth="1"/>
    <col min="2569" max="2569" width="22.421875" style="87" customWidth="1"/>
    <col min="2570" max="2570" width="22.7109375" style="87" customWidth="1"/>
    <col min="2571" max="2571" width="23.140625" style="87" customWidth="1"/>
    <col min="2572" max="2572" width="24.7109375" style="87" customWidth="1"/>
    <col min="2573" max="2573" width="25.140625" style="87" customWidth="1"/>
    <col min="2574" max="2574" width="24.57421875" style="87" customWidth="1"/>
    <col min="2575" max="2575" width="24.7109375" style="87" customWidth="1"/>
    <col min="2576" max="2576" width="0.71875" style="87" customWidth="1"/>
    <col min="2577" max="2577" width="22.140625" style="87" customWidth="1"/>
    <col min="2578" max="2578" width="1.1484375" style="87" customWidth="1"/>
    <col min="2579" max="2579" width="3.8515625" style="87" customWidth="1"/>
    <col min="2580" max="2580" width="19.140625" style="87" customWidth="1"/>
    <col min="2581" max="2581" width="9.140625" style="87" customWidth="1"/>
    <col min="2582" max="2582" width="22.28125" style="87" customWidth="1"/>
    <col min="2583" max="2583" width="105.140625" style="87" customWidth="1"/>
    <col min="2584" max="2818" width="9.140625" style="87" customWidth="1"/>
    <col min="2819" max="2819" width="1.28515625" style="87" customWidth="1"/>
    <col min="2820" max="2820" width="83.140625" style="87" customWidth="1"/>
    <col min="2821" max="2821" width="21.00390625" style="87" customWidth="1"/>
    <col min="2822" max="2822" width="19.8515625" style="87" customWidth="1"/>
    <col min="2823" max="2823" width="21.140625" style="87" customWidth="1"/>
    <col min="2824" max="2824" width="22.140625" style="87" customWidth="1"/>
    <col min="2825" max="2825" width="22.421875" style="87" customWidth="1"/>
    <col min="2826" max="2826" width="22.7109375" style="87" customWidth="1"/>
    <col min="2827" max="2827" width="23.140625" style="87" customWidth="1"/>
    <col min="2828" max="2828" width="24.7109375" style="87" customWidth="1"/>
    <col min="2829" max="2829" width="25.140625" style="87" customWidth="1"/>
    <col min="2830" max="2830" width="24.57421875" style="87" customWidth="1"/>
    <col min="2831" max="2831" width="24.7109375" style="87" customWidth="1"/>
    <col min="2832" max="2832" width="0.71875" style="87" customWidth="1"/>
    <col min="2833" max="2833" width="22.140625" style="87" customWidth="1"/>
    <col min="2834" max="2834" width="1.1484375" style="87" customWidth="1"/>
    <col min="2835" max="2835" width="3.8515625" style="87" customWidth="1"/>
    <col min="2836" max="2836" width="19.140625" style="87" customWidth="1"/>
    <col min="2837" max="2837" width="9.140625" style="87" customWidth="1"/>
    <col min="2838" max="2838" width="22.28125" style="87" customWidth="1"/>
    <col min="2839" max="2839" width="105.140625" style="87" customWidth="1"/>
    <col min="2840" max="3074" width="9.140625" style="87" customWidth="1"/>
    <col min="3075" max="3075" width="1.28515625" style="87" customWidth="1"/>
    <col min="3076" max="3076" width="83.140625" style="87" customWidth="1"/>
    <col min="3077" max="3077" width="21.00390625" style="87" customWidth="1"/>
    <col min="3078" max="3078" width="19.8515625" style="87" customWidth="1"/>
    <col min="3079" max="3079" width="21.140625" style="87" customWidth="1"/>
    <col min="3080" max="3080" width="22.140625" style="87" customWidth="1"/>
    <col min="3081" max="3081" width="22.421875" style="87" customWidth="1"/>
    <col min="3082" max="3082" width="22.7109375" style="87" customWidth="1"/>
    <col min="3083" max="3083" width="23.140625" style="87" customWidth="1"/>
    <col min="3084" max="3084" width="24.7109375" style="87" customWidth="1"/>
    <col min="3085" max="3085" width="25.140625" style="87" customWidth="1"/>
    <col min="3086" max="3086" width="24.57421875" style="87" customWidth="1"/>
    <col min="3087" max="3087" width="24.7109375" style="87" customWidth="1"/>
    <col min="3088" max="3088" width="0.71875" style="87" customWidth="1"/>
    <col min="3089" max="3089" width="22.140625" style="87" customWidth="1"/>
    <col min="3090" max="3090" width="1.1484375" style="87" customWidth="1"/>
    <col min="3091" max="3091" width="3.8515625" style="87" customWidth="1"/>
    <col min="3092" max="3092" width="19.140625" style="87" customWidth="1"/>
    <col min="3093" max="3093" width="9.140625" style="87" customWidth="1"/>
    <col min="3094" max="3094" width="22.28125" style="87" customWidth="1"/>
    <col min="3095" max="3095" width="105.140625" style="87" customWidth="1"/>
    <col min="3096" max="3330" width="9.140625" style="87" customWidth="1"/>
    <col min="3331" max="3331" width="1.28515625" style="87" customWidth="1"/>
    <col min="3332" max="3332" width="83.140625" style="87" customWidth="1"/>
    <col min="3333" max="3333" width="21.00390625" style="87" customWidth="1"/>
    <col min="3334" max="3334" width="19.8515625" style="87" customWidth="1"/>
    <col min="3335" max="3335" width="21.140625" style="87" customWidth="1"/>
    <col min="3336" max="3336" width="22.140625" style="87" customWidth="1"/>
    <col min="3337" max="3337" width="22.421875" style="87" customWidth="1"/>
    <col min="3338" max="3338" width="22.7109375" style="87" customWidth="1"/>
    <col min="3339" max="3339" width="23.140625" style="87" customWidth="1"/>
    <col min="3340" max="3340" width="24.7109375" style="87" customWidth="1"/>
    <col min="3341" max="3341" width="25.140625" style="87" customWidth="1"/>
    <col min="3342" max="3342" width="24.57421875" style="87" customWidth="1"/>
    <col min="3343" max="3343" width="24.7109375" style="87" customWidth="1"/>
    <col min="3344" max="3344" width="0.71875" style="87" customWidth="1"/>
    <col min="3345" max="3345" width="22.140625" style="87" customWidth="1"/>
    <col min="3346" max="3346" width="1.1484375" style="87" customWidth="1"/>
    <col min="3347" max="3347" width="3.8515625" style="87" customWidth="1"/>
    <col min="3348" max="3348" width="19.140625" style="87" customWidth="1"/>
    <col min="3349" max="3349" width="9.140625" style="87" customWidth="1"/>
    <col min="3350" max="3350" width="22.28125" style="87" customWidth="1"/>
    <col min="3351" max="3351" width="105.140625" style="87" customWidth="1"/>
    <col min="3352" max="3586" width="9.140625" style="87" customWidth="1"/>
    <col min="3587" max="3587" width="1.28515625" style="87" customWidth="1"/>
    <col min="3588" max="3588" width="83.140625" style="87" customWidth="1"/>
    <col min="3589" max="3589" width="21.00390625" style="87" customWidth="1"/>
    <col min="3590" max="3590" width="19.8515625" style="87" customWidth="1"/>
    <col min="3591" max="3591" width="21.140625" style="87" customWidth="1"/>
    <col min="3592" max="3592" width="22.140625" style="87" customWidth="1"/>
    <col min="3593" max="3593" width="22.421875" style="87" customWidth="1"/>
    <col min="3594" max="3594" width="22.7109375" style="87" customWidth="1"/>
    <col min="3595" max="3595" width="23.140625" style="87" customWidth="1"/>
    <col min="3596" max="3596" width="24.7109375" style="87" customWidth="1"/>
    <col min="3597" max="3597" width="25.140625" style="87" customWidth="1"/>
    <col min="3598" max="3598" width="24.57421875" style="87" customWidth="1"/>
    <col min="3599" max="3599" width="24.7109375" style="87" customWidth="1"/>
    <col min="3600" max="3600" width="0.71875" style="87" customWidth="1"/>
    <col min="3601" max="3601" width="22.140625" style="87" customWidth="1"/>
    <col min="3602" max="3602" width="1.1484375" style="87" customWidth="1"/>
    <col min="3603" max="3603" width="3.8515625" style="87" customWidth="1"/>
    <col min="3604" max="3604" width="19.140625" style="87" customWidth="1"/>
    <col min="3605" max="3605" width="9.140625" style="87" customWidth="1"/>
    <col min="3606" max="3606" width="22.28125" style="87" customWidth="1"/>
    <col min="3607" max="3607" width="105.140625" style="87" customWidth="1"/>
    <col min="3608" max="3842" width="9.140625" style="87" customWidth="1"/>
    <col min="3843" max="3843" width="1.28515625" style="87" customWidth="1"/>
    <col min="3844" max="3844" width="83.140625" style="87" customWidth="1"/>
    <col min="3845" max="3845" width="21.00390625" style="87" customWidth="1"/>
    <col min="3846" max="3846" width="19.8515625" style="87" customWidth="1"/>
    <col min="3847" max="3847" width="21.140625" style="87" customWidth="1"/>
    <col min="3848" max="3848" width="22.140625" style="87" customWidth="1"/>
    <col min="3849" max="3849" width="22.421875" style="87" customWidth="1"/>
    <col min="3850" max="3850" width="22.7109375" style="87" customWidth="1"/>
    <col min="3851" max="3851" width="23.140625" style="87" customWidth="1"/>
    <col min="3852" max="3852" width="24.7109375" style="87" customWidth="1"/>
    <col min="3853" max="3853" width="25.140625" style="87" customWidth="1"/>
    <col min="3854" max="3854" width="24.57421875" style="87" customWidth="1"/>
    <col min="3855" max="3855" width="24.7109375" style="87" customWidth="1"/>
    <col min="3856" max="3856" width="0.71875" style="87" customWidth="1"/>
    <col min="3857" max="3857" width="22.140625" style="87" customWidth="1"/>
    <col min="3858" max="3858" width="1.1484375" style="87" customWidth="1"/>
    <col min="3859" max="3859" width="3.8515625" style="87" customWidth="1"/>
    <col min="3860" max="3860" width="19.140625" style="87" customWidth="1"/>
    <col min="3861" max="3861" width="9.140625" style="87" customWidth="1"/>
    <col min="3862" max="3862" width="22.28125" style="87" customWidth="1"/>
    <col min="3863" max="3863" width="105.140625" style="87" customWidth="1"/>
    <col min="3864" max="4098" width="9.140625" style="87" customWidth="1"/>
    <col min="4099" max="4099" width="1.28515625" style="87" customWidth="1"/>
    <col min="4100" max="4100" width="83.140625" style="87" customWidth="1"/>
    <col min="4101" max="4101" width="21.00390625" style="87" customWidth="1"/>
    <col min="4102" max="4102" width="19.8515625" style="87" customWidth="1"/>
    <col min="4103" max="4103" width="21.140625" style="87" customWidth="1"/>
    <col min="4104" max="4104" width="22.140625" style="87" customWidth="1"/>
    <col min="4105" max="4105" width="22.421875" style="87" customWidth="1"/>
    <col min="4106" max="4106" width="22.7109375" style="87" customWidth="1"/>
    <col min="4107" max="4107" width="23.140625" style="87" customWidth="1"/>
    <col min="4108" max="4108" width="24.7109375" style="87" customWidth="1"/>
    <col min="4109" max="4109" width="25.140625" style="87" customWidth="1"/>
    <col min="4110" max="4110" width="24.57421875" style="87" customWidth="1"/>
    <col min="4111" max="4111" width="24.7109375" style="87" customWidth="1"/>
    <col min="4112" max="4112" width="0.71875" style="87" customWidth="1"/>
    <col min="4113" max="4113" width="22.140625" style="87" customWidth="1"/>
    <col min="4114" max="4114" width="1.1484375" style="87" customWidth="1"/>
    <col min="4115" max="4115" width="3.8515625" style="87" customWidth="1"/>
    <col min="4116" max="4116" width="19.140625" style="87" customWidth="1"/>
    <col min="4117" max="4117" width="9.140625" style="87" customWidth="1"/>
    <col min="4118" max="4118" width="22.28125" style="87" customWidth="1"/>
    <col min="4119" max="4119" width="105.140625" style="87" customWidth="1"/>
    <col min="4120" max="4354" width="9.140625" style="87" customWidth="1"/>
    <col min="4355" max="4355" width="1.28515625" style="87" customWidth="1"/>
    <col min="4356" max="4356" width="83.140625" style="87" customWidth="1"/>
    <col min="4357" max="4357" width="21.00390625" style="87" customWidth="1"/>
    <col min="4358" max="4358" width="19.8515625" style="87" customWidth="1"/>
    <col min="4359" max="4359" width="21.140625" style="87" customWidth="1"/>
    <col min="4360" max="4360" width="22.140625" style="87" customWidth="1"/>
    <col min="4361" max="4361" width="22.421875" style="87" customWidth="1"/>
    <col min="4362" max="4362" width="22.7109375" style="87" customWidth="1"/>
    <col min="4363" max="4363" width="23.140625" style="87" customWidth="1"/>
    <col min="4364" max="4364" width="24.7109375" style="87" customWidth="1"/>
    <col min="4365" max="4365" width="25.140625" style="87" customWidth="1"/>
    <col min="4366" max="4366" width="24.57421875" style="87" customWidth="1"/>
    <col min="4367" max="4367" width="24.7109375" style="87" customWidth="1"/>
    <col min="4368" max="4368" width="0.71875" style="87" customWidth="1"/>
    <col min="4369" max="4369" width="22.140625" style="87" customWidth="1"/>
    <col min="4370" max="4370" width="1.1484375" style="87" customWidth="1"/>
    <col min="4371" max="4371" width="3.8515625" style="87" customWidth="1"/>
    <col min="4372" max="4372" width="19.140625" style="87" customWidth="1"/>
    <col min="4373" max="4373" width="9.140625" style="87" customWidth="1"/>
    <col min="4374" max="4374" width="22.28125" style="87" customWidth="1"/>
    <col min="4375" max="4375" width="105.140625" style="87" customWidth="1"/>
    <col min="4376" max="4610" width="9.140625" style="87" customWidth="1"/>
    <col min="4611" max="4611" width="1.28515625" style="87" customWidth="1"/>
    <col min="4612" max="4612" width="83.140625" style="87" customWidth="1"/>
    <col min="4613" max="4613" width="21.00390625" style="87" customWidth="1"/>
    <col min="4614" max="4614" width="19.8515625" style="87" customWidth="1"/>
    <col min="4615" max="4615" width="21.140625" style="87" customWidth="1"/>
    <col min="4616" max="4616" width="22.140625" style="87" customWidth="1"/>
    <col min="4617" max="4617" width="22.421875" style="87" customWidth="1"/>
    <col min="4618" max="4618" width="22.7109375" style="87" customWidth="1"/>
    <col min="4619" max="4619" width="23.140625" style="87" customWidth="1"/>
    <col min="4620" max="4620" width="24.7109375" style="87" customWidth="1"/>
    <col min="4621" max="4621" width="25.140625" style="87" customWidth="1"/>
    <col min="4622" max="4622" width="24.57421875" style="87" customWidth="1"/>
    <col min="4623" max="4623" width="24.7109375" style="87" customWidth="1"/>
    <col min="4624" max="4624" width="0.71875" style="87" customWidth="1"/>
    <col min="4625" max="4625" width="22.140625" style="87" customWidth="1"/>
    <col min="4626" max="4626" width="1.1484375" style="87" customWidth="1"/>
    <col min="4627" max="4627" width="3.8515625" style="87" customWidth="1"/>
    <col min="4628" max="4628" width="19.140625" style="87" customWidth="1"/>
    <col min="4629" max="4629" width="9.140625" style="87" customWidth="1"/>
    <col min="4630" max="4630" width="22.28125" style="87" customWidth="1"/>
    <col min="4631" max="4631" width="105.140625" style="87" customWidth="1"/>
    <col min="4632" max="4866" width="9.140625" style="87" customWidth="1"/>
    <col min="4867" max="4867" width="1.28515625" style="87" customWidth="1"/>
    <col min="4868" max="4868" width="83.140625" style="87" customWidth="1"/>
    <col min="4869" max="4869" width="21.00390625" style="87" customWidth="1"/>
    <col min="4870" max="4870" width="19.8515625" style="87" customWidth="1"/>
    <col min="4871" max="4871" width="21.140625" style="87" customWidth="1"/>
    <col min="4872" max="4872" width="22.140625" style="87" customWidth="1"/>
    <col min="4873" max="4873" width="22.421875" style="87" customWidth="1"/>
    <col min="4874" max="4874" width="22.7109375" style="87" customWidth="1"/>
    <col min="4875" max="4875" width="23.140625" style="87" customWidth="1"/>
    <col min="4876" max="4876" width="24.7109375" style="87" customWidth="1"/>
    <col min="4877" max="4877" width="25.140625" style="87" customWidth="1"/>
    <col min="4878" max="4878" width="24.57421875" style="87" customWidth="1"/>
    <col min="4879" max="4879" width="24.7109375" style="87" customWidth="1"/>
    <col min="4880" max="4880" width="0.71875" style="87" customWidth="1"/>
    <col min="4881" max="4881" width="22.140625" style="87" customWidth="1"/>
    <col min="4882" max="4882" width="1.1484375" style="87" customWidth="1"/>
    <col min="4883" max="4883" width="3.8515625" style="87" customWidth="1"/>
    <col min="4884" max="4884" width="19.140625" style="87" customWidth="1"/>
    <col min="4885" max="4885" width="9.140625" style="87" customWidth="1"/>
    <col min="4886" max="4886" width="22.28125" style="87" customWidth="1"/>
    <col min="4887" max="4887" width="105.140625" style="87" customWidth="1"/>
    <col min="4888" max="5122" width="9.140625" style="87" customWidth="1"/>
    <col min="5123" max="5123" width="1.28515625" style="87" customWidth="1"/>
    <col min="5124" max="5124" width="83.140625" style="87" customWidth="1"/>
    <col min="5125" max="5125" width="21.00390625" style="87" customWidth="1"/>
    <col min="5126" max="5126" width="19.8515625" style="87" customWidth="1"/>
    <col min="5127" max="5127" width="21.140625" style="87" customWidth="1"/>
    <col min="5128" max="5128" width="22.140625" style="87" customWidth="1"/>
    <col min="5129" max="5129" width="22.421875" style="87" customWidth="1"/>
    <col min="5130" max="5130" width="22.7109375" style="87" customWidth="1"/>
    <col min="5131" max="5131" width="23.140625" style="87" customWidth="1"/>
    <col min="5132" max="5132" width="24.7109375" style="87" customWidth="1"/>
    <col min="5133" max="5133" width="25.140625" style="87" customWidth="1"/>
    <col min="5134" max="5134" width="24.57421875" style="87" customWidth="1"/>
    <col min="5135" max="5135" width="24.7109375" style="87" customWidth="1"/>
    <col min="5136" max="5136" width="0.71875" style="87" customWidth="1"/>
    <col min="5137" max="5137" width="22.140625" style="87" customWidth="1"/>
    <col min="5138" max="5138" width="1.1484375" style="87" customWidth="1"/>
    <col min="5139" max="5139" width="3.8515625" style="87" customWidth="1"/>
    <col min="5140" max="5140" width="19.140625" style="87" customWidth="1"/>
    <col min="5141" max="5141" width="9.140625" style="87" customWidth="1"/>
    <col min="5142" max="5142" width="22.28125" style="87" customWidth="1"/>
    <col min="5143" max="5143" width="105.140625" style="87" customWidth="1"/>
    <col min="5144" max="5378" width="9.140625" style="87" customWidth="1"/>
    <col min="5379" max="5379" width="1.28515625" style="87" customWidth="1"/>
    <col min="5380" max="5380" width="83.140625" style="87" customWidth="1"/>
    <col min="5381" max="5381" width="21.00390625" style="87" customWidth="1"/>
    <col min="5382" max="5382" width="19.8515625" style="87" customWidth="1"/>
    <col min="5383" max="5383" width="21.140625" style="87" customWidth="1"/>
    <col min="5384" max="5384" width="22.140625" style="87" customWidth="1"/>
    <col min="5385" max="5385" width="22.421875" style="87" customWidth="1"/>
    <col min="5386" max="5386" width="22.7109375" style="87" customWidth="1"/>
    <col min="5387" max="5387" width="23.140625" style="87" customWidth="1"/>
    <col min="5388" max="5388" width="24.7109375" style="87" customWidth="1"/>
    <col min="5389" max="5389" width="25.140625" style="87" customWidth="1"/>
    <col min="5390" max="5390" width="24.57421875" style="87" customWidth="1"/>
    <col min="5391" max="5391" width="24.7109375" style="87" customWidth="1"/>
    <col min="5392" max="5392" width="0.71875" style="87" customWidth="1"/>
    <col min="5393" max="5393" width="22.140625" style="87" customWidth="1"/>
    <col min="5394" max="5394" width="1.1484375" style="87" customWidth="1"/>
    <col min="5395" max="5395" width="3.8515625" style="87" customWidth="1"/>
    <col min="5396" max="5396" width="19.140625" style="87" customWidth="1"/>
    <col min="5397" max="5397" width="9.140625" style="87" customWidth="1"/>
    <col min="5398" max="5398" width="22.28125" style="87" customWidth="1"/>
    <col min="5399" max="5399" width="105.140625" style="87" customWidth="1"/>
    <col min="5400" max="5634" width="9.140625" style="87" customWidth="1"/>
    <col min="5635" max="5635" width="1.28515625" style="87" customWidth="1"/>
    <col min="5636" max="5636" width="83.140625" style="87" customWidth="1"/>
    <col min="5637" max="5637" width="21.00390625" style="87" customWidth="1"/>
    <col min="5638" max="5638" width="19.8515625" style="87" customWidth="1"/>
    <col min="5639" max="5639" width="21.140625" style="87" customWidth="1"/>
    <col min="5640" max="5640" width="22.140625" style="87" customWidth="1"/>
    <col min="5641" max="5641" width="22.421875" style="87" customWidth="1"/>
    <col min="5642" max="5642" width="22.7109375" style="87" customWidth="1"/>
    <col min="5643" max="5643" width="23.140625" style="87" customWidth="1"/>
    <col min="5644" max="5644" width="24.7109375" style="87" customWidth="1"/>
    <col min="5645" max="5645" width="25.140625" style="87" customWidth="1"/>
    <col min="5646" max="5646" width="24.57421875" style="87" customWidth="1"/>
    <col min="5647" max="5647" width="24.7109375" style="87" customWidth="1"/>
    <col min="5648" max="5648" width="0.71875" style="87" customWidth="1"/>
    <col min="5649" max="5649" width="22.140625" style="87" customWidth="1"/>
    <col min="5650" max="5650" width="1.1484375" style="87" customWidth="1"/>
    <col min="5651" max="5651" width="3.8515625" style="87" customWidth="1"/>
    <col min="5652" max="5652" width="19.140625" style="87" customWidth="1"/>
    <col min="5653" max="5653" width="9.140625" style="87" customWidth="1"/>
    <col min="5654" max="5654" width="22.28125" style="87" customWidth="1"/>
    <col min="5655" max="5655" width="105.140625" style="87" customWidth="1"/>
    <col min="5656" max="5890" width="9.140625" style="87" customWidth="1"/>
    <col min="5891" max="5891" width="1.28515625" style="87" customWidth="1"/>
    <col min="5892" max="5892" width="83.140625" style="87" customWidth="1"/>
    <col min="5893" max="5893" width="21.00390625" style="87" customWidth="1"/>
    <col min="5894" max="5894" width="19.8515625" style="87" customWidth="1"/>
    <col min="5895" max="5895" width="21.140625" style="87" customWidth="1"/>
    <col min="5896" max="5896" width="22.140625" style="87" customWidth="1"/>
    <col min="5897" max="5897" width="22.421875" style="87" customWidth="1"/>
    <col min="5898" max="5898" width="22.7109375" style="87" customWidth="1"/>
    <col min="5899" max="5899" width="23.140625" style="87" customWidth="1"/>
    <col min="5900" max="5900" width="24.7109375" style="87" customWidth="1"/>
    <col min="5901" max="5901" width="25.140625" style="87" customWidth="1"/>
    <col min="5902" max="5902" width="24.57421875" style="87" customWidth="1"/>
    <col min="5903" max="5903" width="24.7109375" style="87" customWidth="1"/>
    <col min="5904" max="5904" width="0.71875" style="87" customWidth="1"/>
    <col min="5905" max="5905" width="22.140625" style="87" customWidth="1"/>
    <col min="5906" max="5906" width="1.1484375" style="87" customWidth="1"/>
    <col min="5907" max="5907" width="3.8515625" style="87" customWidth="1"/>
    <col min="5908" max="5908" width="19.140625" style="87" customWidth="1"/>
    <col min="5909" max="5909" width="9.140625" style="87" customWidth="1"/>
    <col min="5910" max="5910" width="22.28125" style="87" customWidth="1"/>
    <col min="5911" max="5911" width="105.140625" style="87" customWidth="1"/>
    <col min="5912" max="6146" width="9.140625" style="87" customWidth="1"/>
    <col min="6147" max="6147" width="1.28515625" style="87" customWidth="1"/>
    <col min="6148" max="6148" width="83.140625" style="87" customWidth="1"/>
    <col min="6149" max="6149" width="21.00390625" style="87" customWidth="1"/>
    <col min="6150" max="6150" width="19.8515625" style="87" customWidth="1"/>
    <col min="6151" max="6151" width="21.140625" style="87" customWidth="1"/>
    <col min="6152" max="6152" width="22.140625" style="87" customWidth="1"/>
    <col min="6153" max="6153" width="22.421875" style="87" customWidth="1"/>
    <col min="6154" max="6154" width="22.7109375" style="87" customWidth="1"/>
    <col min="6155" max="6155" width="23.140625" style="87" customWidth="1"/>
    <col min="6156" max="6156" width="24.7109375" style="87" customWidth="1"/>
    <col min="6157" max="6157" width="25.140625" style="87" customWidth="1"/>
    <col min="6158" max="6158" width="24.57421875" style="87" customWidth="1"/>
    <col min="6159" max="6159" width="24.7109375" style="87" customWidth="1"/>
    <col min="6160" max="6160" width="0.71875" style="87" customWidth="1"/>
    <col min="6161" max="6161" width="22.140625" style="87" customWidth="1"/>
    <col min="6162" max="6162" width="1.1484375" style="87" customWidth="1"/>
    <col min="6163" max="6163" width="3.8515625" style="87" customWidth="1"/>
    <col min="6164" max="6164" width="19.140625" style="87" customWidth="1"/>
    <col min="6165" max="6165" width="9.140625" style="87" customWidth="1"/>
    <col min="6166" max="6166" width="22.28125" style="87" customWidth="1"/>
    <col min="6167" max="6167" width="105.140625" style="87" customWidth="1"/>
    <col min="6168" max="6402" width="9.140625" style="87" customWidth="1"/>
    <col min="6403" max="6403" width="1.28515625" style="87" customWidth="1"/>
    <col min="6404" max="6404" width="83.140625" style="87" customWidth="1"/>
    <col min="6405" max="6405" width="21.00390625" style="87" customWidth="1"/>
    <col min="6406" max="6406" width="19.8515625" style="87" customWidth="1"/>
    <col min="6407" max="6407" width="21.140625" style="87" customWidth="1"/>
    <col min="6408" max="6408" width="22.140625" style="87" customWidth="1"/>
    <col min="6409" max="6409" width="22.421875" style="87" customWidth="1"/>
    <col min="6410" max="6410" width="22.7109375" style="87" customWidth="1"/>
    <col min="6411" max="6411" width="23.140625" style="87" customWidth="1"/>
    <col min="6412" max="6412" width="24.7109375" style="87" customWidth="1"/>
    <col min="6413" max="6413" width="25.140625" style="87" customWidth="1"/>
    <col min="6414" max="6414" width="24.57421875" style="87" customWidth="1"/>
    <col min="6415" max="6415" width="24.7109375" style="87" customWidth="1"/>
    <col min="6416" max="6416" width="0.71875" style="87" customWidth="1"/>
    <col min="6417" max="6417" width="22.140625" style="87" customWidth="1"/>
    <col min="6418" max="6418" width="1.1484375" style="87" customWidth="1"/>
    <col min="6419" max="6419" width="3.8515625" style="87" customWidth="1"/>
    <col min="6420" max="6420" width="19.140625" style="87" customWidth="1"/>
    <col min="6421" max="6421" width="9.140625" style="87" customWidth="1"/>
    <col min="6422" max="6422" width="22.28125" style="87" customWidth="1"/>
    <col min="6423" max="6423" width="105.140625" style="87" customWidth="1"/>
    <col min="6424" max="6658" width="9.140625" style="87" customWidth="1"/>
    <col min="6659" max="6659" width="1.28515625" style="87" customWidth="1"/>
    <col min="6660" max="6660" width="83.140625" style="87" customWidth="1"/>
    <col min="6661" max="6661" width="21.00390625" style="87" customWidth="1"/>
    <col min="6662" max="6662" width="19.8515625" style="87" customWidth="1"/>
    <col min="6663" max="6663" width="21.140625" style="87" customWidth="1"/>
    <col min="6664" max="6664" width="22.140625" style="87" customWidth="1"/>
    <col min="6665" max="6665" width="22.421875" style="87" customWidth="1"/>
    <col min="6666" max="6666" width="22.7109375" style="87" customWidth="1"/>
    <col min="6667" max="6667" width="23.140625" style="87" customWidth="1"/>
    <col min="6668" max="6668" width="24.7109375" style="87" customWidth="1"/>
    <col min="6669" max="6669" width="25.140625" style="87" customWidth="1"/>
    <col min="6670" max="6670" width="24.57421875" style="87" customWidth="1"/>
    <col min="6671" max="6671" width="24.7109375" style="87" customWidth="1"/>
    <col min="6672" max="6672" width="0.71875" style="87" customWidth="1"/>
    <col min="6673" max="6673" width="22.140625" style="87" customWidth="1"/>
    <col min="6674" max="6674" width="1.1484375" style="87" customWidth="1"/>
    <col min="6675" max="6675" width="3.8515625" style="87" customWidth="1"/>
    <col min="6676" max="6676" width="19.140625" style="87" customWidth="1"/>
    <col min="6677" max="6677" width="9.140625" style="87" customWidth="1"/>
    <col min="6678" max="6678" width="22.28125" style="87" customWidth="1"/>
    <col min="6679" max="6679" width="105.140625" style="87" customWidth="1"/>
    <col min="6680" max="6914" width="9.140625" style="87" customWidth="1"/>
    <col min="6915" max="6915" width="1.28515625" style="87" customWidth="1"/>
    <col min="6916" max="6916" width="83.140625" style="87" customWidth="1"/>
    <col min="6917" max="6917" width="21.00390625" style="87" customWidth="1"/>
    <col min="6918" max="6918" width="19.8515625" style="87" customWidth="1"/>
    <col min="6919" max="6919" width="21.140625" style="87" customWidth="1"/>
    <col min="6920" max="6920" width="22.140625" style="87" customWidth="1"/>
    <col min="6921" max="6921" width="22.421875" style="87" customWidth="1"/>
    <col min="6922" max="6922" width="22.7109375" style="87" customWidth="1"/>
    <col min="6923" max="6923" width="23.140625" style="87" customWidth="1"/>
    <col min="6924" max="6924" width="24.7109375" style="87" customWidth="1"/>
    <col min="6925" max="6925" width="25.140625" style="87" customWidth="1"/>
    <col min="6926" max="6926" width="24.57421875" style="87" customWidth="1"/>
    <col min="6927" max="6927" width="24.7109375" style="87" customWidth="1"/>
    <col min="6928" max="6928" width="0.71875" style="87" customWidth="1"/>
    <col min="6929" max="6929" width="22.140625" style="87" customWidth="1"/>
    <col min="6930" max="6930" width="1.1484375" style="87" customWidth="1"/>
    <col min="6931" max="6931" width="3.8515625" style="87" customWidth="1"/>
    <col min="6932" max="6932" width="19.140625" style="87" customWidth="1"/>
    <col min="6933" max="6933" width="9.140625" style="87" customWidth="1"/>
    <col min="6934" max="6934" width="22.28125" style="87" customWidth="1"/>
    <col min="6935" max="6935" width="105.140625" style="87" customWidth="1"/>
    <col min="6936" max="7170" width="9.140625" style="87" customWidth="1"/>
    <col min="7171" max="7171" width="1.28515625" style="87" customWidth="1"/>
    <col min="7172" max="7172" width="83.140625" style="87" customWidth="1"/>
    <col min="7173" max="7173" width="21.00390625" style="87" customWidth="1"/>
    <col min="7174" max="7174" width="19.8515625" style="87" customWidth="1"/>
    <col min="7175" max="7175" width="21.140625" style="87" customWidth="1"/>
    <col min="7176" max="7176" width="22.140625" style="87" customWidth="1"/>
    <col min="7177" max="7177" width="22.421875" style="87" customWidth="1"/>
    <col min="7178" max="7178" width="22.7109375" style="87" customWidth="1"/>
    <col min="7179" max="7179" width="23.140625" style="87" customWidth="1"/>
    <col min="7180" max="7180" width="24.7109375" style="87" customWidth="1"/>
    <col min="7181" max="7181" width="25.140625" style="87" customWidth="1"/>
    <col min="7182" max="7182" width="24.57421875" style="87" customWidth="1"/>
    <col min="7183" max="7183" width="24.7109375" style="87" customWidth="1"/>
    <col min="7184" max="7184" width="0.71875" style="87" customWidth="1"/>
    <col min="7185" max="7185" width="22.140625" style="87" customWidth="1"/>
    <col min="7186" max="7186" width="1.1484375" style="87" customWidth="1"/>
    <col min="7187" max="7187" width="3.8515625" style="87" customWidth="1"/>
    <col min="7188" max="7188" width="19.140625" style="87" customWidth="1"/>
    <col min="7189" max="7189" width="9.140625" style="87" customWidth="1"/>
    <col min="7190" max="7190" width="22.28125" style="87" customWidth="1"/>
    <col min="7191" max="7191" width="105.140625" style="87" customWidth="1"/>
    <col min="7192" max="7426" width="9.140625" style="87" customWidth="1"/>
    <col min="7427" max="7427" width="1.28515625" style="87" customWidth="1"/>
    <col min="7428" max="7428" width="83.140625" style="87" customWidth="1"/>
    <col min="7429" max="7429" width="21.00390625" style="87" customWidth="1"/>
    <col min="7430" max="7430" width="19.8515625" style="87" customWidth="1"/>
    <col min="7431" max="7431" width="21.140625" style="87" customWidth="1"/>
    <col min="7432" max="7432" width="22.140625" style="87" customWidth="1"/>
    <col min="7433" max="7433" width="22.421875" style="87" customWidth="1"/>
    <col min="7434" max="7434" width="22.7109375" style="87" customWidth="1"/>
    <col min="7435" max="7435" width="23.140625" style="87" customWidth="1"/>
    <col min="7436" max="7436" width="24.7109375" style="87" customWidth="1"/>
    <col min="7437" max="7437" width="25.140625" style="87" customWidth="1"/>
    <col min="7438" max="7438" width="24.57421875" style="87" customWidth="1"/>
    <col min="7439" max="7439" width="24.7109375" style="87" customWidth="1"/>
    <col min="7440" max="7440" width="0.71875" style="87" customWidth="1"/>
    <col min="7441" max="7441" width="22.140625" style="87" customWidth="1"/>
    <col min="7442" max="7442" width="1.1484375" style="87" customWidth="1"/>
    <col min="7443" max="7443" width="3.8515625" style="87" customWidth="1"/>
    <col min="7444" max="7444" width="19.140625" style="87" customWidth="1"/>
    <col min="7445" max="7445" width="9.140625" style="87" customWidth="1"/>
    <col min="7446" max="7446" width="22.28125" style="87" customWidth="1"/>
    <col min="7447" max="7447" width="105.140625" style="87" customWidth="1"/>
    <col min="7448" max="7682" width="9.140625" style="87" customWidth="1"/>
    <col min="7683" max="7683" width="1.28515625" style="87" customWidth="1"/>
    <col min="7684" max="7684" width="83.140625" style="87" customWidth="1"/>
    <col min="7685" max="7685" width="21.00390625" style="87" customWidth="1"/>
    <col min="7686" max="7686" width="19.8515625" style="87" customWidth="1"/>
    <col min="7687" max="7687" width="21.140625" style="87" customWidth="1"/>
    <col min="7688" max="7688" width="22.140625" style="87" customWidth="1"/>
    <col min="7689" max="7689" width="22.421875" style="87" customWidth="1"/>
    <col min="7690" max="7690" width="22.7109375" style="87" customWidth="1"/>
    <col min="7691" max="7691" width="23.140625" style="87" customWidth="1"/>
    <col min="7692" max="7692" width="24.7109375" style="87" customWidth="1"/>
    <col min="7693" max="7693" width="25.140625" style="87" customWidth="1"/>
    <col min="7694" max="7694" width="24.57421875" style="87" customWidth="1"/>
    <col min="7695" max="7695" width="24.7109375" style="87" customWidth="1"/>
    <col min="7696" max="7696" width="0.71875" style="87" customWidth="1"/>
    <col min="7697" max="7697" width="22.140625" style="87" customWidth="1"/>
    <col min="7698" max="7698" width="1.1484375" style="87" customWidth="1"/>
    <col min="7699" max="7699" width="3.8515625" style="87" customWidth="1"/>
    <col min="7700" max="7700" width="19.140625" style="87" customWidth="1"/>
    <col min="7701" max="7701" width="9.140625" style="87" customWidth="1"/>
    <col min="7702" max="7702" width="22.28125" style="87" customWidth="1"/>
    <col min="7703" max="7703" width="105.140625" style="87" customWidth="1"/>
    <col min="7704" max="7938" width="9.140625" style="87" customWidth="1"/>
    <col min="7939" max="7939" width="1.28515625" style="87" customWidth="1"/>
    <col min="7940" max="7940" width="83.140625" style="87" customWidth="1"/>
    <col min="7941" max="7941" width="21.00390625" style="87" customWidth="1"/>
    <col min="7942" max="7942" width="19.8515625" style="87" customWidth="1"/>
    <col min="7943" max="7943" width="21.140625" style="87" customWidth="1"/>
    <col min="7944" max="7944" width="22.140625" style="87" customWidth="1"/>
    <col min="7945" max="7945" width="22.421875" style="87" customWidth="1"/>
    <col min="7946" max="7946" width="22.7109375" style="87" customWidth="1"/>
    <col min="7947" max="7947" width="23.140625" style="87" customWidth="1"/>
    <col min="7948" max="7948" width="24.7109375" style="87" customWidth="1"/>
    <col min="7949" max="7949" width="25.140625" style="87" customWidth="1"/>
    <col min="7950" max="7950" width="24.57421875" style="87" customWidth="1"/>
    <col min="7951" max="7951" width="24.7109375" style="87" customWidth="1"/>
    <col min="7952" max="7952" width="0.71875" style="87" customWidth="1"/>
    <col min="7953" max="7953" width="22.140625" style="87" customWidth="1"/>
    <col min="7954" max="7954" width="1.1484375" style="87" customWidth="1"/>
    <col min="7955" max="7955" width="3.8515625" style="87" customWidth="1"/>
    <col min="7956" max="7956" width="19.140625" style="87" customWidth="1"/>
    <col min="7957" max="7957" width="9.140625" style="87" customWidth="1"/>
    <col min="7958" max="7958" width="22.28125" style="87" customWidth="1"/>
    <col min="7959" max="7959" width="105.140625" style="87" customWidth="1"/>
    <col min="7960" max="8194" width="9.140625" style="87" customWidth="1"/>
    <col min="8195" max="8195" width="1.28515625" style="87" customWidth="1"/>
    <col min="8196" max="8196" width="83.140625" style="87" customWidth="1"/>
    <col min="8197" max="8197" width="21.00390625" style="87" customWidth="1"/>
    <col min="8198" max="8198" width="19.8515625" style="87" customWidth="1"/>
    <col min="8199" max="8199" width="21.140625" style="87" customWidth="1"/>
    <col min="8200" max="8200" width="22.140625" style="87" customWidth="1"/>
    <col min="8201" max="8201" width="22.421875" style="87" customWidth="1"/>
    <col min="8202" max="8202" width="22.7109375" style="87" customWidth="1"/>
    <col min="8203" max="8203" width="23.140625" style="87" customWidth="1"/>
    <col min="8204" max="8204" width="24.7109375" style="87" customWidth="1"/>
    <col min="8205" max="8205" width="25.140625" style="87" customWidth="1"/>
    <col min="8206" max="8206" width="24.57421875" style="87" customWidth="1"/>
    <col min="8207" max="8207" width="24.7109375" style="87" customWidth="1"/>
    <col min="8208" max="8208" width="0.71875" style="87" customWidth="1"/>
    <col min="8209" max="8209" width="22.140625" style="87" customWidth="1"/>
    <col min="8210" max="8210" width="1.1484375" style="87" customWidth="1"/>
    <col min="8211" max="8211" width="3.8515625" style="87" customWidth="1"/>
    <col min="8212" max="8212" width="19.140625" style="87" customWidth="1"/>
    <col min="8213" max="8213" width="9.140625" style="87" customWidth="1"/>
    <col min="8214" max="8214" width="22.28125" style="87" customWidth="1"/>
    <col min="8215" max="8215" width="105.140625" style="87" customWidth="1"/>
    <col min="8216" max="8450" width="9.140625" style="87" customWidth="1"/>
    <col min="8451" max="8451" width="1.28515625" style="87" customWidth="1"/>
    <col min="8452" max="8452" width="83.140625" style="87" customWidth="1"/>
    <col min="8453" max="8453" width="21.00390625" style="87" customWidth="1"/>
    <col min="8454" max="8454" width="19.8515625" style="87" customWidth="1"/>
    <col min="8455" max="8455" width="21.140625" style="87" customWidth="1"/>
    <col min="8456" max="8456" width="22.140625" style="87" customWidth="1"/>
    <col min="8457" max="8457" width="22.421875" style="87" customWidth="1"/>
    <col min="8458" max="8458" width="22.7109375" style="87" customWidth="1"/>
    <col min="8459" max="8459" width="23.140625" style="87" customWidth="1"/>
    <col min="8460" max="8460" width="24.7109375" style="87" customWidth="1"/>
    <col min="8461" max="8461" width="25.140625" style="87" customWidth="1"/>
    <col min="8462" max="8462" width="24.57421875" style="87" customWidth="1"/>
    <col min="8463" max="8463" width="24.7109375" style="87" customWidth="1"/>
    <col min="8464" max="8464" width="0.71875" style="87" customWidth="1"/>
    <col min="8465" max="8465" width="22.140625" style="87" customWidth="1"/>
    <col min="8466" max="8466" width="1.1484375" style="87" customWidth="1"/>
    <col min="8467" max="8467" width="3.8515625" style="87" customWidth="1"/>
    <col min="8468" max="8468" width="19.140625" style="87" customWidth="1"/>
    <col min="8469" max="8469" width="9.140625" style="87" customWidth="1"/>
    <col min="8470" max="8470" width="22.28125" style="87" customWidth="1"/>
    <col min="8471" max="8471" width="105.140625" style="87" customWidth="1"/>
    <col min="8472" max="8706" width="9.140625" style="87" customWidth="1"/>
    <col min="8707" max="8707" width="1.28515625" style="87" customWidth="1"/>
    <col min="8708" max="8708" width="83.140625" style="87" customWidth="1"/>
    <col min="8709" max="8709" width="21.00390625" style="87" customWidth="1"/>
    <col min="8710" max="8710" width="19.8515625" style="87" customWidth="1"/>
    <col min="8711" max="8711" width="21.140625" style="87" customWidth="1"/>
    <col min="8712" max="8712" width="22.140625" style="87" customWidth="1"/>
    <col min="8713" max="8713" width="22.421875" style="87" customWidth="1"/>
    <col min="8714" max="8714" width="22.7109375" style="87" customWidth="1"/>
    <col min="8715" max="8715" width="23.140625" style="87" customWidth="1"/>
    <col min="8716" max="8716" width="24.7109375" style="87" customWidth="1"/>
    <col min="8717" max="8717" width="25.140625" style="87" customWidth="1"/>
    <col min="8718" max="8718" width="24.57421875" style="87" customWidth="1"/>
    <col min="8719" max="8719" width="24.7109375" style="87" customWidth="1"/>
    <col min="8720" max="8720" width="0.71875" style="87" customWidth="1"/>
    <col min="8721" max="8721" width="22.140625" style="87" customWidth="1"/>
    <col min="8722" max="8722" width="1.1484375" style="87" customWidth="1"/>
    <col min="8723" max="8723" width="3.8515625" style="87" customWidth="1"/>
    <col min="8724" max="8724" width="19.140625" style="87" customWidth="1"/>
    <col min="8725" max="8725" width="9.140625" style="87" customWidth="1"/>
    <col min="8726" max="8726" width="22.28125" style="87" customWidth="1"/>
    <col min="8727" max="8727" width="105.140625" style="87" customWidth="1"/>
    <col min="8728" max="8962" width="9.140625" style="87" customWidth="1"/>
    <col min="8963" max="8963" width="1.28515625" style="87" customWidth="1"/>
    <col min="8964" max="8964" width="83.140625" style="87" customWidth="1"/>
    <col min="8965" max="8965" width="21.00390625" style="87" customWidth="1"/>
    <col min="8966" max="8966" width="19.8515625" style="87" customWidth="1"/>
    <col min="8967" max="8967" width="21.140625" style="87" customWidth="1"/>
    <col min="8968" max="8968" width="22.140625" style="87" customWidth="1"/>
    <col min="8969" max="8969" width="22.421875" style="87" customWidth="1"/>
    <col min="8970" max="8970" width="22.7109375" style="87" customWidth="1"/>
    <col min="8971" max="8971" width="23.140625" style="87" customWidth="1"/>
    <col min="8972" max="8972" width="24.7109375" style="87" customWidth="1"/>
    <col min="8973" max="8973" width="25.140625" style="87" customWidth="1"/>
    <col min="8974" max="8974" width="24.57421875" style="87" customWidth="1"/>
    <col min="8975" max="8975" width="24.7109375" style="87" customWidth="1"/>
    <col min="8976" max="8976" width="0.71875" style="87" customWidth="1"/>
    <col min="8977" max="8977" width="22.140625" style="87" customWidth="1"/>
    <col min="8978" max="8978" width="1.1484375" style="87" customWidth="1"/>
    <col min="8979" max="8979" width="3.8515625" style="87" customWidth="1"/>
    <col min="8980" max="8980" width="19.140625" style="87" customWidth="1"/>
    <col min="8981" max="8981" width="9.140625" style="87" customWidth="1"/>
    <col min="8982" max="8982" width="22.28125" style="87" customWidth="1"/>
    <col min="8983" max="8983" width="105.140625" style="87" customWidth="1"/>
    <col min="8984" max="9218" width="9.140625" style="87" customWidth="1"/>
    <col min="9219" max="9219" width="1.28515625" style="87" customWidth="1"/>
    <col min="9220" max="9220" width="83.140625" style="87" customWidth="1"/>
    <col min="9221" max="9221" width="21.00390625" style="87" customWidth="1"/>
    <col min="9222" max="9222" width="19.8515625" style="87" customWidth="1"/>
    <col min="9223" max="9223" width="21.140625" style="87" customWidth="1"/>
    <col min="9224" max="9224" width="22.140625" style="87" customWidth="1"/>
    <col min="9225" max="9225" width="22.421875" style="87" customWidth="1"/>
    <col min="9226" max="9226" width="22.7109375" style="87" customWidth="1"/>
    <col min="9227" max="9227" width="23.140625" style="87" customWidth="1"/>
    <col min="9228" max="9228" width="24.7109375" style="87" customWidth="1"/>
    <col min="9229" max="9229" width="25.140625" style="87" customWidth="1"/>
    <col min="9230" max="9230" width="24.57421875" style="87" customWidth="1"/>
    <col min="9231" max="9231" width="24.7109375" style="87" customWidth="1"/>
    <col min="9232" max="9232" width="0.71875" style="87" customWidth="1"/>
    <col min="9233" max="9233" width="22.140625" style="87" customWidth="1"/>
    <col min="9234" max="9234" width="1.1484375" style="87" customWidth="1"/>
    <col min="9235" max="9235" width="3.8515625" style="87" customWidth="1"/>
    <col min="9236" max="9236" width="19.140625" style="87" customWidth="1"/>
    <col min="9237" max="9237" width="9.140625" style="87" customWidth="1"/>
    <col min="9238" max="9238" width="22.28125" style="87" customWidth="1"/>
    <col min="9239" max="9239" width="105.140625" style="87" customWidth="1"/>
    <col min="9240" max="9474" width="9.140625" style="87" customWidth="1"/>
    <col min="9475" max="9475" width="1.28515625" style="87" customWidth="1"/>
    <col min="9476" max="9476" width="83.140625" style="87" customWidth="1"/>
    <col min="9477" max="9477" width="21.00390625" style="87" customWidth="1"/>
    <col min="9478" max="9478" width="19.8515625" style="87" customWidth="1"/>
    <col min="9479" max="9479" width="21.140625" style="87" customWidth="1"/>
    <col min="9480" max="9480" width="22.140625" style="87" customWidth="1"/>
    <col min="9481" max="9481" width="22.421875" style="87" customWidth="1"/>
    <col min="9482" max="9482" width="22.7109375" style="87" customWidth="1"/>
    <col min="9483" max="9483" width="23.140625" style="87" customWidth="1"/>
    <col min="9484" max="9484" width="24.7109375" style="87" customWidth="1"/>
    <col min="9485" max="9485" width="25.140625" style="87" customWidth="1"/>
    <col min="9486" max="9486" width="24.57421875" style="87" customWidth="1"/>
    <col min="9487" max="9487" width="24.7109375" style="87" customWidth="1"/>
    <col min="9488" max="9488" width="0.71875" style="87" customWidth="1"/>
    <col min="9489" max="9489" width="22.140625" style="87" customWidth="1"/>
    <col min="9490" max="9490" width="1.1484375" style="87" customWidth="1"/>
    <col min="9491" max="9491" width="3.8515625" style="87" customWidth="1"/>
    <col min="9492" max="9492" width="19.140625" style="87" customWidth="1"/>
    <col min="9493" max="9493" width="9.140625" style="87" customWidth="1"/>
    <col min="9494" max="9494" width="22.28125" style="87" customWidth="1"/>
    <col min="9495" max="9495" width="105.140625" style="87" customWidth="1"/>
    <col min="9496" max="9730" width="9.140625" style="87" customWidth="1"/>
    <col min="9731" max="9731" width="1.28515625" style="87" customWidth="1"/>
    <col min="9732" max="9732" width="83.140625" style="87" customWidth="1"/>
    <col min="9733" max="9733" width="21.00390625" style="87" customWidth="1"/>
    <col min="9734" max="9734" width="19.8515625" style="87" customWidth="1"/>
    <col min="9735" max="9735" width="21.140625" style="87" customWidth="1"/>
    <col min="9736" max="9736" width="22.140625" style="87" customWidth="1"/>
    <col min="9737" max="9737" width="22.421875" style="87" customWidth="1"/>
    <col min="9738" max="9738" width="22.7109375" style="87" customWidth="1"/>
    <col min="9739" max="9739" width="23.140625" style="87" customWidth="1"/>
    <col min="9740" max="9740" width="24.7109375" style="87" customWidth="1"/>
    <col min="9741" max="9741" width="25.140625" style="87" customWidth="1"/>
    <col min="9742" max="9742" width="24.57421875" style="87" customWidth="1"/>
    <col min="9743" max="9743" width="24.7109375" style="87" customWidth="1"/>
    <col min="9744" max="9744" width="0.71875" style="87" customWidth="1"/>
    <col min="9745" max="9745" width="22.140625" style="87" customWidth="1"/>
    <col min="9746" max="9746" width="1.1484375" style="87" customWidth="1"/>
    <col min="9747" max="9747" width="3.8515625" style="87" customWidth="1"/>
    <col min="9748" max="9748" width="19.140625" style="87" customWidth="1"/>
    <col min="9749" max="9749" width="9.140625" style="87" customWidth="1"/>
    <col min="9750" max="9750" width="22.28125" style="87" customWidth="1"/>
    <col min="9751" max="9751" width="105.140625" style="87" customWidth="1"/>
    <col min="9752" max="9986" width="9.140625" style="87" customWidth="1"/>
    <col min="9987" max="9987" width="1.28515625" style="87" customWidth="1"/>
    <col min="9988" max="9988" width="83.140625" style="87" customWidth="1"/>
    <col min="9989" max="9989" width="21.00390625" style="87" customWidth="1"/>
    <col min="9990" max="9990" width="19.8515625" style="87" customWidth="1"/>
    <col min="9991" max="9991" width="21.140625" style="87" customWidth="1"/>
    <col min="9992" max="9992" width="22.140625" style="87" customWidth="1"/>
    <col min="9993" max="9993" width="22.421875" style="87" customWidth="1"/>
    <col min="9994" max="9994" width="22.7109375" style="87" customWidth="1"/>
    <col min="9995" max="9995" width="23.140625" style="87" customWidth="1"/>
    <col min="9996" max="9996" width="24.7109375" style="87" customWidth="1"/>
    <col min="9997" max="9997" width="25.140625" style="87" customWidth="1"/>
    <col min="9998" max="9998" width="24.57421875" style="87" customWidth="1"/>
    <col min="9999" max="9999" width="24.7109375" style="87" customWidth="1"/>
    <col min="10000" max="10000" width="0.71875" style="87" customWidth="1"/>
    <col min="10001" max="10001" width="22.140625" style="87" customWidth="1"/>
    <col min="10002" max="10002" width="1.1484375" style="87" customWidth="1"/>
    <col min="10003" max="10003" width="3.8515625" style="87" customWidth="1"/>
    <col min="10004" max="10004" width="19.140625" style="87" customWidth="1"/>
    <col min="10005" max="10005" width="9.140625" style="87" customWidth="1"/>
    <col min="10006" max="10006" width="22.28125" style="87" customWidth="1"/>
    <col min="10007" max="10007" width="105.140625" style="87" customWidth="1"/>
    <col min="10008" max="10242" width="9.140625" style="87" customWidth="1"/>
    <col min="10243" max="10243" width="1.28515625" style="87" customWidth="1"/>
    <col min="10244" max="10244" width="83.140625" style="87" customWidth="1"/>
    <col min="10245" max="10245" width="21.00390625" style="87" customWidth="1"/>
    <col min="10246" max="10246" width="19.8515625" style="87" customWidth="1"/>
    <col min="10247" max="10247" width="21.140625" style="87" customWidth="1"/>
    <col min="10248" max="10248" width="22.140625" style="87" customWidth="1"/>
    <col min="10249" max="10249" width="22.421875" style="87" customWidth="1"/>
    <col min="10250" max="10250" width="22.7109375" style="87" customWidth="1"/>
    <col min="10251" max="10251" width="23.140625" style="87" customWidth="1"/>
    <col min="10252" max="10252" width="24.7109375" style="87" customWidth="1"/>
    <col min="10253" max="10253" width="25.140625" style="87" customWidth="1"/>
    <col min="10254" max="10254" width="24.57421875" style="87" customWidth="1"/>
    <col min="10255" max="10255" width="24.7109375" style="87" customWidth="1"/>
    <col min="10256" max="10256" width="0.71875" style="87" customWidth="1"/>
    <col min="10257" max="10257" width="22.140625" style="87" customWidth="1"/>
    <col min="10258" max="10258" width="1.1484375" style="87" customWidth="1"/>
    <col min="10259" max="10259" width="3.8515625" style="87" customWidth="1"/>
    <col min="10260" max="10260" width="19.140625" style="87" customWidth="1"/>
    <col min="10261" max="10261" width="9.140625" style="87" customWidth="1"/>
    <col min="10262" max="10262" width="22.28125" style="87" customWidth="1"/>
    <col min="10263" max="10263" width="105.140625" style="87" customWidth="1"/>
    <col min="10264" max="10498" width="9.140625" style="87" customWidth="1"/>
    <col min="10499" max="10499" width="1.28515625" style="87" customWidth="1"/>
    <col min="10500" max="10500" width="83.140625" style="87" customWidth="1"/>
    <col min="10501" max="10501" width="21.00390625" style="87" customWidth="1"/>
    <col min="10502" max="10502" width="19.8515625" style="87" customWidth="1"/>
    <col min="10503" max="10503" width="21.140625" style="87" customWidth="1"/>
    <col min="10504" max="10504" width="22.140625" style="87" customWidth="1"/>
    <col min="10505" max="10505" width="22.421875" style="87" customWidth="1"/>
    <col min="10506" max="10506" width="22.7109375" style="87" customWidth="1"/>
    <col min="10507" max="10507" width="23.140625" style="87" customWidth="1"/>
    <col min="10508" max="10508" width="24.7109375" style="87" customWidth="1"/>
    <col min="10509" max="10509" width="25.140625" style="87" customWidth="1"/>
    <col min="10510" max="10510" width="24.57421875" style="87" customWidth="1"/>
    <col min="10511" max="10511" width="24.7109375" style="87" customWidth="1"/>
    <col min="10512" max="10512" width="0.71875" style="87" customWidth="1"/>
    <col min="10513" max="10513" width="22.140625" style="87" customWidth="1"/>
    <col min="10514" max="10514" width="1.1484375" style="87" customWidth="1"/>
    <col min="10515" max="10515" width="3.8515625" style="87" customWidth="1"/>
    <col min="10516" max="10516" width="19.140625" style="87" customWidth="1"/>
    <col min="10517" max="10517" width="9.140625" style="87" customWidth="1"/>
    <col min="10518" max="10518" width="22.28125" style="87" customWidth="1"/>
    <col min="10519" max="10519" width="105.140625" style="87" customWidth="1"/>
    <col min="10520" max="10754" width="9.140625" style="87" customWidth="1"/>
    <col min="10755" max="10755" width="1.28515625" style="87" customWidth="1"/>
    <col min="10756" max="10756" width="83.140625" style="87" customWidth="1"/>
    <col min="10757" max="10757" width="21.00390625" style="87" customWidth="1"/>
    <col min="10758" max="10758" width="19.8515625" style="87" customWidth="1"/>
    <col min="10759" max="10759" width="21.140625" style="87" customWidth="1"/>
    <col min="10760" max="10760" width="22.140625" style="87" customWidth="1"/>
    <col min="10761" max="10761" width="22.421875" style="87" customWidth="1"/>
    <col min="10762" max="10762" width="22.7109375" style="87" customWidth="1"/>
    <col min="10763" max="10763" width="23.140625" style="87" customWidth="1"/>
    <col min="10764" max="10764" width="24.7109375" style="87" customWidth="1"/>
    <col min="10765" max="10765" width="25.140625" style="87" customWidth="1"/>
    <col min="10766" max="10766" width="24.57421875" style="87" customWidth="1"/>
    <col min="10767" max="10767" width="24.7109375" style="87" customWidth="1"/>
    <col min="10768" max="10768" width="0.71875" style="87" customWidth="1"/>
    <col min="10769" max="10769" width="22.140625" style="87" customWidth="1"/>
    <col min="10770" max="10770" width="1.1484375" style="87" customWidth="1"/>
    <col min="10771" max="10771" width="3.8515625" style="87" customWidth="1"/>
    <col min="10772" max="10772" width="19.140625" style="87" customWidth="1"/>
    <col min="10773" max="10773" width="9.140625" style="87" customWidth="1"/>
    <col min="10774" max="10774" width="22.28125" style="87" customWidth="1"/>
    <col min="10775" max="10775" width="105.140625" style="87" customWidth="1"/>
    <col min="10776" max="11010" width="9.140625" style="87" customWidth="1"/>
    <col min="11011" max="11011" width="1.28515625" style="87" customWidth="1"/>
    <col min="11012" max="11012" width="83.140625" style="87" customWidth="1"/>
    <col min="11013" max="11013" width="21.00390625" style="87" customWidth="1"/>
    <col min="11014" max="11014" width="19.8515625" style="87" customWidth="1"/>
    <col min="11015" max="11015" width="21.140625" style="87" customWidth="1"/>
    <col min="11016" max="11016" width="22.140625" style="87" customWidth="1"/>
    <col min="11017" max="11017" width="22.421875" style="87" customWidth="1"/>
    <col min="11018" max="11018" width="22.7109375" style="87" customWidth="1"/>
    <col min="11019" max="11019" width="23.140625" style="87" customWidth="1"/>
    <col min="11020" max="11020" width="24.7109375" style="87" customWidth="1"/>
    <col min="11021" max="11021" width="25.140625" style="87" customWidth="1"/>
    <col min="11022" max="11022" width="24.57421875" style="87" customWidth="1"/>
    <col min="11023" max="11023" width="24.7109375" style="87" customWidth="1"/>
    <col min="11024" max="11024" width="0.71875" style="87" customWidth="1"/>
    <col min="11025" max="11025" width="22.140625" style="87" customWidth="1"/>
    <col min="11026" max="11026" width="1.1484375" style="87" customWidth="1"/>
    <col min="11027" max="11027" width="3.8515625" style="87" customWidth="1"/>
    <col min="11028" max="11028" width="19.140625" style="87" customWidth="1"/>
    <col min="11029" max="11029" width="9.140625" style="87" customWidth="1"/>
    <col min="11030" max="11030" width="22.28125" style="87" customWidth="1"/>
    <col min="11031" max="11031" width="105.140625" style="87" customWidth="1"/>
    <col min="11032" max="11266" width="9.140625" style="87" customWidth="1"/>
    <col min="11267" max="11267" width="1.28515625" style="87" customWidth="1"/>
    <col min="11268" max="11268" width="83.140625" style="87" customWidth="1"/>
    <col min="11269" max="11269" width="21.00390625" style="87" customWidth="1"/>
    <col min="11270" max="11270" width="19.8515625" style="87" customWidth="1"/>
    <col min="11271" max="11271" width="21.140625" style="87" customWidth="1"/>
    <col min="11272" max="11272" width="22.140625" style="87" customWidth="1"/>
    <col min="11273" max="11273" width="22.421875" style="87" customWidth="1"/>
    <col min="11274" max="11274" width="22.7109375" style="87" customWidth="1"/>
    <col min="11275" max="11275" width="23.140625" style="87" customWidth="1"/>
    <col min="11276" max="11276" width="24.7109375" style="87" customWidth="1"/>
    <col min="11277" max="11277" width="25.140625" style="87" customWidth="1"/>
    <col min="11278" max="11278" width="24.57421875" style="87" customWidth="1"/>
    <col min="11279" max="11279" width="24.7109375" style="87" customWidth="1"/>
    <col min="11280" max="11280" width="0.71875" style="87" customWidth="1"/>
    <col min="11281" max="11281" width="22.140625" style="87" customWidth="1"/>
    <col min="11282" max="11282" width="1.1484375" style="87" customWidth="1"/>
    <col min="11283" max="11283" width="3.8515625" style="87" customWidth="1"/>
    <col min="11284" max="11284" width="19.140625" style="87" customWidth="1"/>
    <col min="11285" max="11285" width="9.140625" style="87" customWidth="1"/>
    <col min="11286" max="11286" width="22.28125" style="87" customWidth="1"/>
    <col min="11287" max="11287" width="105.140625" style="87" customWidth="1"/>
    <col min="11288" max="11522" width="9.140625" style="87" customWidth="1"/>
    <col min="11523" max="11523" width="1.28515625" style="87" customWidth="1"/>
    <col min="11524" max="11524" width="83.140625" style="87" customWidth="1"/>
    <col min="11525" max="11525" width="21.00390625" style="87" customWidth="1"/>
    <col min="11526" max="11526" width="19.8515625" style="87" customWidth="1"/>
    <col min="11527" max="11527" width="21.140625" style="87" customWidth="1"/>
    <col min="11528" max="11528" width="22.140625" style="87" customWidth="1"/>
    <col min="11529" max="11529" width="22.421875" style="87" customWidth="1"/>
    <col min="11530" max="11530" width="22.7109375" style="87" customWidth="1"/>
    <col min="11531" max="11531" width="23.140625" style="87" customWidth="1"/>
    <col min="11532" max="11532" width="24.7109375" style="87" customWidth="1"/>
    <col min="11533" max="11533" width="25.140625" style="87" customWidth="1"/>
    <col min="11534" max="11534" width="24.57421875" style="87" customWidth="1"/>
    <col min="11535" max="11535" width="24.7109375" style="87" customWidth="1"/>
    <col min="11536" max="11536" width="0.71875" style="87" customWidth="1"/>
    <col min="11537" max="11537" width="22.140625" style="87" customWidth="1"/>
    <col min="11538" max="11538" width="1.1484375" style="87" customWidth="1"/>
    <col min="11539" max="11539" width="3.8515625" style="87" customWidth="1"/>
    <col min="11540" max="11540" width="19.140625" style="87" customWidth="1"/>
    <col min="11541" max="11541" width="9.140625" style="87" customWidth="1"/>
    <col min="11542" max="11542" width="22.28125" style="87" customWidth="1"/>
    <col min="11543" max="11543" width="105.140625" style="87" customWidth="1"/>
    <col min="11544" max="11778" width="9.140625" style="87" customWidth="1"/>
    <col min="11779" max="11779" width="1.28515625" style="87" customWidth="1"/>
    <col min="11780" max="11780" width="83.140625" style="87" customWidth="1"/>
    <col min="11781" max="11781" width="21.00390625" style="87" customWidth="1"/>
    <col min="11782" max="11782" width="19.8515625" style="87" customWidth="1"/>
    <col min="11783" max="11783" width="21.140625" style="87" customWidth="1"/>
    <col min="11784" max="11784" width="22.140625" style="87" customWidth="1"/>
    <col min="11785" max="11785" width="22.421875" style="87" customWidth="1"/>
    <col min="11786" max="11786" width="22.7109375" style="87" customWidth="1"/>
    <col min="11787" max="11787" width="23.140625" style="87" customWidth="1"/>
    <col min="11788" max="11788" width="24.7109375" style="87" customWidth="1"/>
    <col min="11789" max="11789" width="25.140625" style="87" customWidth="1"/>
    <col min="11790" max="11790" width="24.57421875" style="87" customWidth="1"/>
    <col min="11791" max="11791" width="24.7109375" style="87" customWidth="1"/>
    <col min="11792" max="11792" width="0.71875" style="87" customWidth="1"/>
    <col min="11793" max="11793" width="22.140625" style="87" customWidth="1"/>
    <col min="11794" max="11794" width="1.1484375" style="87" customWidth="1"/>
    <col min="11795" max="11795" width="3.8515625" style="87" customWidth="1"/>
    <col min="11796" max="11796" width="19.140625" style="87" customWidth="1"/>
    <col min="11797" max="11797" width="9.140625" style="87" customWidth="1"/>
    <col min="11798" max="11798" width="22.28125" style="87" customWidth="1"/>
    <col min="11799" max="11799" width="105.140625" style="87" customWidth="1"/>
    <col min="11800" max="12034" width="9.140625" style="87" customWidth="1"/>
    <col min="12035" max="12035" width="1.28515625" style="87" customWidth="1"/>
    <col min="12036" max="12036" width="83.140625" style="87" customWidth="1"/>
    <col min="12037" max="12037" width="21.00390625" style="87" customWidth="1"/>
    <col min="12038" max="12038" width="19.8515625" style="87" customWidth="1"/>
    <col min="12039" max="12039" width="21.140625" style="87" customWidth="1"/>
    <col min="12040" max="12040" width="22.140625" style="87" customWidth="1"/>
    <col min="12041" max="12041" width="22.421875" style="87" customWidth="1"/>
    <col min="12042" max="12042" width="22.7109375" style="87" customWidth="1"/>
    <col min="12043" max="12043" width="23.140625" style="87" customWidth="1"/>
    <col min="12044" max="12044" width="24.7109375" style="87" customWidth="1"/>
    <col min="12045" max="12045" width="25.140625" style="87" customWidth="1"/>
    <col min="12046" max="12046" width="24.57421875" style="87" customWidth="1"/>
    <col min="12047" max="12047" width="24.7109375" style="87" customWidth="1"/>
    <col min="12048" max="12048" width="0.71875" style="87" customWidth="1"/>
    <col min="12049" max="12049" width="22.140625" style="87" customWidth="1"/>
    <col min="12050" max="12050" width="1.1484375" style="87" customWidth="1"/>
    <col min="12051" max="12051" width="3.8515625" style="87" customWidth="1"/>
    <col min="12052" max="12052" width="19.140625" style="87" customWidth="1"/>
    <col min="12053" max="12053" width="9.140625" style="87" customWidth="1"/>
    <col min="12054" max="12054" width="22.28125" style="87" customWidth="1"/>
    <col min="12055" max="12055" width="105.140625" style="87" customWidth="1"/>
    <col min="12056" max="12290" width="9.140625" style="87" customWidth="1"/>
    <col min="12291" max="12291" width="1.28515625" style="87" customWidth="1"/>
    <col min="12292" max="12292" width="83.140625" style="87" customWidth="1"/>
    <col min="12293" max="12293" width="21.00390625" style="87" customWidth="1"/>
    <col min="12294" max="12294" width="19.8515625" style="87" customWidth="1"/>
    <col min="12295" max="12295" width="21.140625" style="87" customWidth="1"/>
    <col min="12296" max="12296" width="22.140625" style="87" customWidth="1"/>
    <col min="12297" max="12297" width="22.421875" style="87" customWidth="1"/>
    <col min="12298" max="12298" width="22.7109375" style="87" customWidth="1"/>
    <col min="12299" max="12299" width="23.140625" style="87" customWidth="1"/>
    <col min="12300" max="12300" width="24.7109375" style="87" customWidth="1"/>
    <col min="12301" max="12301" width="25.140625" style="87" customWidth="1"/>
    <col min="12302" max="12302" width="24.57421875" style="87" customWidth="1"/>
    <col min="12303" max="12303" width="24.7109375" style="87" customWidth="1"/>
    <col min="12304" max="12304" width="0.71875" style="87" customWidth="1"/>
    <col min="12305" max="12305" width="22.140625" style="87" customWidth="1"/>
    <col min="12306" max="12306" width="1.1484375" style="87" customWidth="1"/>
    <col min="12307" max="12307" width="3.8515625" style="87" customWidth="1"/>
    <col min="12308" max="12308" width="19.140625" style="87" customWidth="1"/>
    <col min="12309" max="12309" width="9.140625" style="87" customWidth="1"/>
    <col min="12310" max="12310" width="22.28125" style="87" customWidth="1"/>
    <col min="12311" max="12311" width="105.140625" style="87" customWidth="1"/>
    <col min="12312" max="12546" width="9.140625" style="87" customWidth="1"/>
    <col min="12547" max="12547" width="1.28515625" style="87" customWidth="1"/>
    <col min="12548" max="12548" width="83.140625" style="87" customWidth="1"/>
    <col min="12549" max="12549" width="21.00390625" style="87" customWidth="1"/>
    <col min="12550" max="12550" width="19.8515625" style="87" customWidth="1"/>
    <col min="12551" max="12551" width="21.140625" style="87" customWidth="1"/>
    <col min="12552" max="12552" width="22.140625" style="87" customWidth="1"/>
    <col min="12553" max="12553" width="22.421875" style="87" customWidth="1"/>
    <col min="12554" max="12554" width="22.7109375" style="87" customWidth="1"/>
    <col min="12555" max="12555" width="23.140625" style="87" customWidth="1"/>
    <col min="12556" max="12556" width="24.7109375" style="87" customWidth="1"/>
    <col min="12557" max="12557" width="25.140625" style="87" customWidth="1"/>
    <col min="12558" max="12558" width="24.57421875" style="87" customWidth="1"/>
    <col min="12559" max="12559" width="24.7109375" style="87" customWidth="1"/>
    <col min="12560" max="12560" width="0.71875" style="87" customWidth="1"/>
    <col min="12561" max="12561" width="22.140625" style="87" customWidth="1"/>
    <col min="12562" max="12562" width="1.1484375" style="87" customWidth="1"/>
    <col min="12563" max="12563" width="3.8515625" style="87" customWidth="1"/>
    <col min="12564" max="12564" width="19.140625" style="87" customWidth="1"/>
    <col min="12565" max="12565" width="9.140625" style="87" customWidth="1"/>
    <col min="12566" max="12566" width="22.28125" style="87" customWidth="1"/>
    <col min="12567" max="12567" width="105.140625" style="87" customWidth="1"/>
    <col min="12568" max="12802" width="9.140625" style="87" customWidth="1"/>
    <col min="12803" max="12803" width="1.28515625" style="87" customWidth="1"/>
    <col min="12804" max="12804" width="83.140625" style="87" customWidth="1"/>
    <col min="12805" max="12805" width="21.00390625" style="87" customWidth="1"/>
    <col min="12806" max="12806" width="19.8515625" style="87" customWidth="1"/>
    <col min="12807" max="12807" width="21.140625" style="87" customWidth="1"/>
    <col min="12808" max="12808" width="22.140625" style="87" customWidth="1"/>
    <col min="12809" max="12809" width="22.421875" style="87" customWidth="1"/>
    <col min="12810" max="12810" width="22.7109375" style="87" customWidth="1"/>
    <col min="12811" max="12811" width="23.140625" style="87" customWidth="1"/>
    <col min="12812" max="12812" width="24.7109375" style="87" customWidth="1"/>
    <col min="12813" max="12813" width="25.140625" style="87" customWidth="1"/>
    <col min="12814" max="12814" width="24.57421875" style="87" customWidth="1"/>
    <col min="12815" max="12815" width="24.7109375" style="87" customWidth="1"/>
    <col min="12816" max="12816" width="0.71875" style="87" customWidth="1"/>
    <col min="12817" max="12817" width="22.140625" style="87" customWidth="1"/>
    <col min="12818" max="12818" width="1.1484375" style="87" customWidth="1"/>
    <col min="12819" max="12819" width="3.8515625" style="87" customWidth="1"/>
    <col min="12820" max="12820" width="19.140625" style="87" customWidth="1"/>
    <col min="12821" max="12821" width="9.140625" style="87" customWidth="1"/>
    <col min="12822" max="12822" width="22.28125" style="87" customWidth="1"/>
    <col min="12823" max="12823" width="105.140625" style="87" customWidth="1"/>
    <col min="12824" max="13058" width="9.140625" style="87" customWidth="1"/>
    <col min="13059" max="13059" width="1.28515625" style="87" customWidth="1"/>
    <col min="13060" max="13060" width="83.140625" style="87" customWidth="1"/>
    <col min="13061" max="13061" width="21.00390625" style="87" customWidth="1"/>
    <col min="13062" max="13062" width="19.8515625" style="87" customWidth="1"/>
    <col min="13063" max="13063" width="21.140625" style="87" customWidth="1"/>
    <col min="13064" max="13064" width="22.140625" style="87" customWidth="1"/>
    <col min="13065" max="13065" width="22.421875" style="87" customWidth="1"/>
    <col min="13066" max="13066" width="22.7109375" style="87" customWidth="1"/>
    <col min="13067" max="13067" width="23.140625" style="87" customWidth="1"/>
    <col min="13068" max="13068" width="24.7109375" style="87" customWidth="1"/>
    <col min="13069" max="13069" width="25.140625" style="87" customWidth="1"/>
    <col min="13070" max="13070" width="24.57421875" style="87" customWidth="1"/>
    <col min="13071" max="13071" width="24.7109375" style="87" customWidth="1"/>
    <col min="13072" max="13072" width="0.71875" style="87" customWidth="1"/>
    <col min="13073" max="13073" width="22.140625" style="87" customWidth="1"/>
    <col min="13074" max="13074" width="1.1484375" style="87" customWidth="1"/>
    <col min="13075" max="13075" width="3.8515625" style="87" customWidth="1"/>
    <col min="13076" max="13076" width="19.140625" style="87" customWidth="1"/>
    <col min="13077" max="13077" width="9.140625" style="87" customWidth="1"/>
    <col min="13078" max="13078" width="22.28125" style="87" customWidth="1"/>
    <col min="13079" max="13079" width="105.140625" style="87" customWidth="1"/>
    <col min="13080" max="13314" width="9.140625" style="87" customWidth="1"/>
    <col min="13315" max="13315" width="1.28515625" style="87" customWidth="1"/>
    <col min="13316" max="13316" width="83.140625" style="87" customWidth="1"/>
    <col min="13317" max="13317" width="21.00390625" style="87" customWidth="1"/>
    <col min="13318" max="13318" width="19.8515625" style="87" customWidth="1"/>
    <col min="13319" max="13319" width="21.140625" style="87" customWidth="1"/>
    <col min="13320" max="13320" width="22.140625" style="87" customWidth="1"/>
    <col min="13321" max="13321" width="22.421875" style="87" customWidth="1"/>
    <col min="13322" max="13322" width="22.7109375" style="87" customWidth="1"/>
    <col min="13323" max="13323" width="23.140625" style="87" customWidth="1"/>
    <col min="13324" max="13324" width="24.7109375" style="87" customWidth="1"/>
    <col min="13325" max="13325" width="25.140625" style="87" customWidth="1"/>
    <col min="13326" max="13326" width="24.57421875" style="87" customWidth="1"/>
    <col min="13327" max="13327" width="24.7109375" style="87" customWidth="1"/>
    <col min="13328" max="13328" width="0.71875" style="87" customWidth="1"/>
    <col min="13329" max="13329" width="22.140625" style="87" customWidth="1"/>
    <col min="13330" max="13330" width="1.1484375" style="87" customWidth="1"/>
    <col min="13331" max="13331" width="3.8515625" style="87" customWidth="1"/>
    <col min="13332" max="13332" width="19.140625" style="87" customWidth="1"/>
    <col min="13333" max="13333" width="9.140625" style="87" customWidth="1"/>
    <col min="13334" max="13334" width="22.28125" style="87" customWidth="1"/>
    <col min="13335" max="13335" width="105.140625" style="87" customWidth="1"/>
    <col min="13336" max="13570" width="9.140625" style="87" customWidth="1"/>
    <col min="13571" max="13571" width="1.28515625" style="87" customWidth="1"/>
    <col min="13572" max="13572" width="83.140625" style="87" customWidth="1"/>
    <col min="13573" max="13573" width="21.00390625" style="87" customWidth="1"/>
    <col min="13574" max="13574" width="19.8515625" style="87" customWidth="1"/>
    <col min="13575" max="13575" width="21.140625" style="87" customWidth="1"/>
    <col min="13576" max="13576" width="22.140625" style="87" customWidth="1"/>
    <col min="13577" max="13577" width="22.421875" style="87" customWidth="1"/>
    <col min="13578" max="13578" width="22.7109375" style="87" customWidth="1"/>
    <col min="13579" max="13579" width="23.140625" style="87" customWidth="1"/>
    <col min="13580" max="13580" width="24.7109375" style="87" customWidth="1"/>
    <col min="13581" max="13581" width="25.140625" style="87" customWidth="1"/>
    <col min="13582" max="13582" width="24.57421875" style="87" customWidth="1"/>
    <col min="13583" max="13583" width="24.7109375" style="87" customWidth="1"/>
    <col min="13584" max="13584" width="0.71875" style="87" customWidth="1"/>
    <col min="13585" max="13585" width="22.140625" style="87" customWidth="1"/>
    <col min="13586" max="13586" width="1.1484375" style="87" customWidth="1"/>
    <col min="13587" max="13587" width="3.8515625" style="87" customWidth="1"/>
    <col min="13588" max="13588" width="19.140625" style="87" customWidth="1"/>
    <col min="13589" max="13589" width="9.140625" style="87" customWidth="1"/>
    <col min="13590" max="13590" width="22.28125" style="87" customWidth="1"/>
    <col min="13591" max="13591" width="105.140625" style="87" customWidth="1"/>
    <col min="13592" max="13826" width="9.140625" style="87" customWidth="1"/>
    <col min="13827" max="13827" width="1.28515625" style="87" customWidth="1"/>
    <col min="13828" max="13828" width="83.140625" style="87" customWidth="1"/>
    <col min="13829" max="13829" width="21.00390625" style="87" customWidth="1"/>
    <col min="13830" max="13830" width="19.8515625" style="87" customWidth="1"/>
    <col min="13831" max="13831" width="21.140625" style="87" customWidth="1"/>
    <col min="13832" max="13832" width="22.140625" style="87" customWidth="1"/>
    <col min="13833" max="13833" width="22.421875" style="87" customWidth="1"/>
    <col min="13834" max="13834" width="22.7109375" style="87" customWidth="1"/>
    <col min="13835" max="13835" width="23.140625" style="87" customWidth="1"/>
    <col min="13836" max="13836" width="24.7109375" style="87" customWidth="1"/>
    <col min="13837" max="13837" width="25.140625" style="87" customWidth="1"/>
    <col min="13838" max="13838" width="24.57421875" style="87" customWidth="1"/>
    <col min="13839" max="13839" width="24.7109375" style="87" customWidth="1"/>
    <col min="13840" max="13840" width="0.71875" style="87" customWidth="1"/>
    <col min="13841" max="13841" width="22.140625" style="87" customWidth="1"/>
    <col min="13842" max="13842" width="1.1484375" style="87" customWidth="1"/>
    <col min="13843" max="13843" width="3.8515625" style="87" customWidth="1"/>
    <col min="13844" max="13844" width="19.140625" style="87" customWidth="1"/>
    <col min="13845" max="13845" width="9.140625" style="87" customWidth="1"/>
    <col min="13846" max="13846" width="22.28125" style="87" customWidth="1"/>
    <col min="13847" max="13847" width="105.140625" style="87" customWidth="1"/>
    <col min="13848" max="14082" width="9.140625" style="87" customWidth="1"/>
    <col min="14083" max="14083" width="1.28515625" style="87" customWidth="1"/>
    <col min="14084" max="14084" width="83.140625" style="87" customWidth="1"/>
    <col min="14085" max="14085" width="21.00390625" style="87" customWidth="1"/>
    <col min="14086" max="14086" width="19.8515625" style="87" customWidth="1"/>
    <col min="14087" max="14087" width="21.140625" style="87" customWidth="1"/>
    <col min="14088" max="14088" width="22.140625" style="87" customWidth="1"/>
    <col min="14089" max="14089" width="22.421875" style="87" customWidth="1"/>
    <col min="14090" max="14090" width="22.7109375" style="87" customWidth="1"/>
    <col min="14091" max="14091" width="23.140625" style="87" customWidth="1"/>
    <col min="14092" max="14092" width="24.7109375" style="87" customWidth="1"/>
    <col min="14093" max="14093" width="25.140625" style="87" customWidth="1"/>
    <col min="14094" max="14094" width="24.57421875" style="87" customWidth="1"/>
    <col min="14095" max="14095" width="24.7109375" style="87" customWidth="1"/>
    <col min="14096" max="14096" width="0.71875" style="87" customWidth="1"/>
    <col min="14097" max="14097" width="22.140625" style="87" customWidth="1"/>
    <col min="14098" max="14098" width="1.1484375" style="87" customWidth="1"/>
    <col min="14099" max="14099" width="3.8515625" style="87" customWidth="1"/>
    <col min="14100" max="14100" width="19.140625" style="87" customWidth="1"/>
    <col min="14101" max="14101" width="9.140625" style="87" customWidth="1"/>
    <col min="14102" max="14102" width="22.28125" style="87" customWidth="1"/>
    <col min="14103" max="14103" width="105.140625" style="87" customWidth="1"/>
    <col min="14104" max="14338" width="9.140625" style="87" customWidth="1"/>
    <col min="14339" max="14339" width="1.28515625" style="87" customWidth="1"/>
    <col min="14340" max="14340" width="83.140625" style="87" customWidth="1"/>
    <col min="14341" max="14341" width="21.00390625" style="87" customWidth="1"/>
    <col min="14342" max="14342" width="19.8515625" style="87" customWidth="1"/>
    <col min="14343" max="14343" width="21.140625" style="87" customWidth="1"/>
    <col min="14344" max="14344" width="22.140625" style="87" customWidth="1"/>
    <col min="14345" max="14345" width="22.421875" style="87" customWidth="1"/>
    <col min="14346" max="14346" width="22.7109375" style="87" customWidth="1"/>
    <col min="14347" max="14347" width="23.140625" style="87" customWidth="1"/>
    <col min="14348" max="14348" width="24.7109375" style="87" customWidth="1"/>
    <col min="14349" max="14349" width="25.140625" style="87" customWidth="1"/>
    <col min="14350" max="14350" width="24.57421875" style="87" customWidth="1"/>
    <col min="14351" max="14351" width="24.7109375" style="87" customWidth="1"/>
    <col min="14352" max="14352" width="0.71875" style="87" customWidth="1"/>
    <col min="14353" max="14353" width="22.140625" style="87" customWidth="1"/>
    <col min="14354" max="14354" width="1.1484375" style="87" customWidth="1"/>
    <col min="14355" max="14355" width="3.8515625" style="87" customWidth="1"/>
    <col min="14356" max="14356" width="19.140625" style="87" customWidth="1"/>
    <col min="14357" max="14357" width="9.140625" style="87" customWidth="1"/>
    <col min="14358" max="14358" width="22.28125" style="87" customWidth="1"/>
    <col min="14359" max="14359" width="105.140625" style="87" customWidth="1"/>
    <col min="14360" max="14594" width="9.140625" style="87" customWidth="1"/>
    <col min="14595" max="14595" width="1.28515625" style="87" customWidth="1"/>
    <col min="14596" max="14596" width="83.140625" style="87" customWidth="1"/>
    <col min="14597" max="14597" width="21.00390625" style="87" customWidth="1"/>
    <col min="14598" max="14598" width="19.8515625" style="87" customWidth="1"/>
    <col min="14599" max="14599" width="21.140625" style="87" customWidth="1"/>
    <col min="14600" max="14600" width="22.140625" style="87" customWidth="1"/>
    <col min="14601" max="14601" width="22.421875" style="87" customWidth="1"/>
    <col min="14602" max="14602" width="22.7109375" style="87" customWidth="1"/>
    <col min="14603" max="14603" width="23.140625" style="87" customWidth="1"/>
    <col min="14604" max="14604" width="24.7109375" style="87" customWidth="1"/>
    <col min="14605" max="14605" width="25.140625" style="87" customWidth="1"/>
    <col min="14606" max="14606" width="24.57421875" style="87" customWidth="1"/>
    <col min="14607" max="14607" width="24.7109375" style="87" customWidth="1"/>
    <col min="14608" max="14608" width="0.71875" style="87" customWidth="1"/>
    <col min="14609" max="14609" width="22.140625" style="87" customWidth="1"/>
    <col min="14610" max="14610" width="1.1484375" style="87" customWidth="1"/>
    <col min="14611" max="14611" width="3.8515625" style="87" customWidth="1"/>
    <col min="14612" max="14612" width="19.140625" style="87" customWidth="1"/>
    <col min="14613" max="14613" width="9.140625" style="87" customWidth="1"/>
    <col min="14614" max="14614" width="22.28125" style="87" customWidth="1"/>
    <col min="14615" max="14615" width="105.140625" style="87" customWidth="1"/>
    <col min="14616" max="14850" width="9.140625" style="87" customWidth="1"/>
    <col min="14851" max="14851" width="1.28515625" style="87" customWidth="1"/>
    <col min="14852" max="14852" width="83.140625" style="87" customWidth="1"/>
    <col min="14853" max="14853" width="21.00390625" style="87" customWidth="1"/>
    <col min="14854" max="14854" width="19.8515625" style="87" customWidth="1"/>
    <col min="14855" max="14855" width="21.140625" style="87" customWidth="1"/>
    <col min="14856" max="14856" width="22.140625" style="87" customWidth="1"/>
    <col min="14857" max="14857" width="22.421875" style="87" customWidth="1"/>
    <col min="14858" max="14858" width="22.7109375" style="87" customWidth="1"/>
    <col min="14859" max="14859" width="23.140625" style="87" customWidth="1"/>
    <col min="14860" max="14860" width="24.7109375" style="87" customWidth="1"/>
    <col min="14861" max="14861" width="25.140625" style="87" customWidth="1"/>
    <col min="14862" max="14862" width="24.57421875" style="87" customWidth="1"/>
    <col min="14863" max="14863" width="24.7109375" style="87" customWidth="1"/>
    <col min="14864" max="14864" width="0.71875" style="87" customWidth="1"/>
    <col min="14865" max="14865" width="22.140625" style="87" customWidth="1"/>
    <col min="14866" max="14866" width="1.1484375" style="87" customWidth="1"/>
    <col min="14867" max="14867" width="3.8515625" style="87" customWidth="1"/>
    <col min="14868" max="14868" width="19.140625" style="87" customWidth="1"/>
    <col min="14869" max="14869" width="9.140625" style="87" customWidth="1"/>
    <col min="14870" max="14870" width="22.28125" style="87" customWidth="1"/>
    <col min="14871" max="14871" width="105.140625" style="87" customWidth="1"/>
    <col min="14872" max="15106" width="9.140625" style="87" customWidth="1"/>
    <col min="15107" max="15107" width="1.28515625" style="87" customWidth="1"/>
    <col min="15108" max="15108" width="83.140625" style="87" customWidth="1"/>
    <col min="15109" max="15109" width="21.00390625" style="87" customWidth="1"/>
    <col min="15110" max="15110" width="19.8515625" style="87" customWidth="1"/>
    <col min="15111" max="15111" width="21.140625" style="87" customWidth="1"/>
    <col min="15112" max="15112" width="22.140625" style="87" customWidth="1"/>
    <col min="15113" max="15113" width="22.421875" style="87" customWidth="1"/>
    <col min="15114" max="15114" width="22.7109375" style="87" customWidth="1"/>
    <col min="15115" max="15115" width="23.140625" style="87" customWidth="1"/>
    <col min="15116" max="15116" width="24.7109375" style="87" customWidth="1"/>
    <col min="15117" max="15117" width="25.140625" style="87" customWidth="1"/>
    <col min="15118" max="15118" width="24.57421875" style="87" customWidth="1"/>
    <col min="15119" max="15119" width="24.7109375" style="87" customWidth="1"/>
    <col min="15120" max="15120" width="0.71875" style="87" customWidth="1"/>
    <col min="15121" max="15121" width="22.140625" style="87" customWidth="1"/>
    <col min="15122" max="15122" width="1.1484375" style="87" customWidth="1"/>
    <col min="15123" max="15123" width="3.8515625" style="87" customWidth="1"/>
    <col min="15124" max="15124" width="19.140625" style="87" customWidth="1"/>
    <col min="15125" max="15125" width="9.140625" style="87" customWidth="1"/>
    <col min="15126" max="15126" width="22.28125" style="87" customWidth="1"/>
    <col min="15127" max="15127" width="105.140625" style="87" customWidth="1"/>
    <col min="15128" max="15362" width="9.140625" style="87" customWidth="1"/>
    <col min="15363" max="15363" width="1.28515625" style="87" customWidth="1"/>
    <col min="15364" max="15364" width="83.140625" style="87" customWidth="1"/>
    <col min="15365" max="15365" width="21.00390625" style="87" customWidth="1"/>
    <col min="15366" max="15366" width="19.8515625" style="87" customWidth="1"/>
    <col min="15367" max="15367" width="21.140625" style="87" customWidth="1"/>
    <col min="15368" max="15368" width="22.140625" style="87" customWidth="1"/>
    <col min="15369" max="15369" width="22.421875" style="87" customWidth="1"/>
    <col min="15370" max="15370" width="22.7109375" style="87" customWidth="1"/>
    <col min="15371" max="15371" width="23.140625" style="87" customWidth="1"/>
    <col min="15372" max="15372" width="24.7109375" style="87" customWidth="1"/>
    <col min="15373" max="15373" width="25.140625" style="87" customWidth="1"/>
    <col min="15374" max="15374" width="24.57421875" style="87" customWidth="1"/>
    <col min="15375" max="15375" width="24.7109375" style="87" customWidth="1"/>
    <col min="15376" max="15376" width="0.71875" style="87" customWidth="1"/>
    <col min="15377" max="15377" width="22.140625" style="87" customWidth="1"/>
    <col min="15378" max="15378" width="1.1484375" style="87" customWidth="1"/>
    <col min="15379" max="15379" width="3.8515625" style="87" customWidth="1"/>
    <col min="15380" max="15380" width="19.140625" style="87" customWidth="1"/>
    <col min="15381" max="15381" width="9.140625" style="87" customWidth="1"/>
    <col min="15382" max="15382" width="22.28125" style="87" customWidth="1"/>
    <col min="15383" max="15383" width="105.140625" style="87" customWidth="1"/>
    <col min="15384" max="15618" width="9.140625" style="87" customWidth="1"/>
    <col min="15619" max="15619" width="1.28515625" style="87" customWidth="1"/>
    <col min="15620" max="15620" width="83.140625" style="87" customWidth="1"/>
    <col min="15621" max="15621" width="21.00390625" style="87" customWidth="1"/>
    <col min="15622" max="15622" width="19.8515625" style="87" customWidth="1"/>
    <col min="15623" max="15623" width="21.140625" style="87" customWidth="1"/>
    <col min="15624" max="15624" width="22.140625" style="87" customWidth="1"/>
    <col min="15625" max="15625" width="22.421875" style="87" customWidth="1"/>
    <col min="15626" max="15626" width="22.7109375" style="87" customWidth="1"/>
    <col min="15627" max="15627" width="23.140625" style="87" customWidth="1"/>
    <col min="15628" max="15628" width="24.7109375" style="87" customWidth="1"/>
    <col min="15629" max="15629" width="25.140625" style="87" customWidth="1"/>
    <col min="15630" max="15630" width="24.57421875" style="87" customWidth="1"/>
    <col min="15631" max="15631" width="24.7109375" style="87" customWidth="1"/>
    <col min="15632" max="15632" width="0.71875" style="87" customWidth="1"/>
    <col min="15633" max="15633" width="22.140625" style="87" customWidth="1"/>
    <col min="15634" max="15634" width="1.1484375" style="87" customWidth="1"/>
    <col min="15635" max="15635" width="3.8515625" style="87" customWidth="1"/>
    <col min="15636" max="15636" width="19.140625" style="87" customWidth="1"/>
    <col min="15637" max="15637" width="9.140625" style="87" customWidth="1"/>
    <col min="15638" max="15638" width="22.28125" style="87" customWidth="1"/>
    <col min="15639" max="15639" width="105.140625" style="87" customWidth="1"/>
    <col min="15640" max="15874" width="9.140625" style="87" customWidth="1"/>
    <col min="15875" max="15875" width="1.28515625" style="87" customWidth="1"/>
    <col min="15876" max="15876" width="83.140625" style="87" customWidth="1"/>
    <col min="15877" max="15877" width="21.00390625" style="87" customWidth="1"/>
    <col min="15878" max="15878" width="19.8515625" style="87" customWidth="1"/>
    <col min="15879" max="15879" width="21.140625" style="87" customWidth="1"/>
    <col min="15880" max="15880" width="22.140625" style="87" customWidth="1"/>
    <col min="15881" max="15881" width="22.421875" style="87" customWidth="1"/>
    <col min="15882" max="15882" width="22.7109375" style="87" customWidth="1"/>
    <col min="15883" max="15883" width="23.140625" style="87" customWidth="1"/>
    <col min="15884" max="15884" width="24.7109375" style="87" customWidth="1"/>
    <col min="15885" max="15885" width="25.140625" style="87" customWidth="1"/>
    <col min="15886" max="15886" width="24.57421875" style="87" customWidth="1"/>
    <col min="15887" max="15887" width="24.7109375" style="87" customWidth="1"/>
    <col min="15888" max="15888" width="0.71875" style="87" customWidth="1"/>
    <col min="15889" max="15889" width="22.140625" style="87" customWidth="1"/>
    <col min="15890" max="15890" width="1.1484375" style="87" customWidth="1"/>
    <col min="15891" max="15891" width="3.8515625" style="87" customWidth="1"/>
    <col min="15892" max="15892" width="19.140625" style="87" customWidth="1"/>
    <col min="15893" max="15893" width="9.140625" style="87" customWidth="1"/>
    <col min="15894" max="15894" width="22.28125" style="87" customWidth="1"/>
    <col min="15895" max="15895" width="105.140625" style="87" customWidth="1"/>
    <col min="15896" max="16130" width="9.140625" style="87" customWidth="1"/>
    <col min="16131" max="16131" width="1.28515625" style="87" customWidth="1"/>
    <col min="16132" max="16132" width="83.140625" style="87" customWidth="1"/>
    <col min="16133" max="16133" width="21.00390625" style="87" customWidth="1"/>
    <col min="16134" max="16134" width="19.8515625" style="87" customWidth="1"/>
    <col min="16135" max="16135" width="21.140625" style="87" customWidth="1"/>
    <col min="16136" max="16136" width="22.140625" style="87" customWidth="1"/>
    <col min="16137" max="16137" width="22.421875" style="87" customWidth="1"/>
    <col min="16138" max="16138" width="22.7109375" style="87" customWidth="1"/>
    <col min="16139" max="16139" width="23.140625" style="87" customWidth="1"/>
    <col min="16140" max="16140" width="24.7109375" style="87" customWidth="1"/>
    <col min="16141" max="16141" width="25.140625" style="87" customWidth="1"/>
    <col min="16142" max="16142" width="24.57421875" style="87" customWidth="1"/>
    <col min="16143" max="16143" width="24.7109375" style="87" customWidth="1"/>
    <col min="16144" max="16144" width="0.71875" style="87" customWidth="1"/>
    <col min="16145" max="16145" width="22.140625" style="87" customWidth="1"/>
    <col min="16146" max="16146" width="1.1484375" style="87" customWidth="1"/>
    <col min="16147" max="16147" width="3.8515625" style="87" customWidth="1"/>
    <col min="16148" max="16148" width="19.140625" style="87" customWidth="1"/>
    <col min="16149" max="16149" width="9.140625" style="87" customWidth="1"/>
    <col min="16150" max="16150" width="22.28125" style="87" customWidth="1"/>
    <col min="16151" max="16151" width="105.140625" style="87" customWidth="1"/>
    <col min="16152" max="16384" width="9.140625" style="87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ht="4.5" customHeight="1"/>
    <row r="13" ht="4.5" customHeight="1"/>
    <row r="14" ht="9.75" customHeight="1"/>
    <row r="15" spans="2:18" ht="19.5" customHeight="1">
      <c r="B15" s="136" t="s">
        <v>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</row>
    <row r="16" spans="2:18" ht="15" customHeight="1">
      <c r="B16" s="137" t="s">
        <v>1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2:18" ht="15" customHeight="1">
      <c r="B17" s="137" t="s">
        <v>2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2:18" ht="15" customHeight="1" thickBot="1">
      <c r="B18" s="138" t="s">
        <v>3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spans="2:18" ht="15" customHeight="1" thickBot="1">
      <c r="B19" s="80"/>
      <c r="C19" s="80"/>
      <c r="D19" s="80"/>
      <c r="E19" s="133" t="s">
        <v>107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5"/>
    </row>
    <row r="20" spans="2:18" ht="21" customHeight="1" thickBot="1">
      <c r="B20" s="93" t="s">
        <v>108</v>
      </c>
      <c r="C20" s="94" t="s">
        <v>105</v>
      </c>
      <c r="D20" s="95" t="s">
        <v>106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2" t="s">
        <v>16</v>
      </c>
      <c r="R20" s="2" t="s">
        <v>16</v>
      </c>
    </row>
    <row r="21" spans="2:18" ht="22.5" customHeight="1">
      <c r="B21" s="3" t="s">
        <v>17</v>
      </c>
      <c r="C21" s="75"/>
      <c r="D21" s="75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14"/>
    </row>
    <row r="22" spans="2:20" ht="32.25" customHeight="1">
      <c r="B22" s="3" t="s">
        <v>18</v>
      </c>
      <c r="C22" s="96">
        <f aca="true" t="shared" si="0" ref="C22:D22">C23+C24+C25+C26+C27</f>
        <v>2408421202</v>
      </c>
      <c r="D22" s="96">
        <f t="shared" si="0"/>
        <v>2288833240</v>
      </c>
      <c r="E22" s="105">
        <f>E23+E24+E25+E26+E27</f>
        <v>107855701.17</v>
      </c>
      <c r="F22" s="105">
        <f>F23+F24+F25+F26+F27</f>
        <v>164063432.02</v>
      </c>
      <c r="G22" s="105">
        <f>G23+G24+G25+G26+G27</f>
        <v>148205715.92000002</v>
      </c>
      <c r="H22" s="105">
        <f aca="true" t="shared" si="1" ref="H22:O22">H23+H24+H25+H26+H27</f>
        <v>180027478.20999998</v>
      </c>
      <c r="I22" s="105">
        <f t="shared" si="1"/>
        <v>142232008.23999998</v>
      </c>
      <c r="J22" s="105">
        <f t="shared" si="1"/>
        <v>148074916.12</v>
      </c>
      <c r="K22" s="105">
        <f t="shared" si="1"/>
        <v>146569006.45999998</v>
      </c>
      <c r="L22" s="105">
        <f t="shared" si="1"/>
        <v>172692777.63</v>
      </c>
      <c r="M22" s="105">
        <f t="shared" si="1"/>
        <v>256618541.08999997</v>
      </c>
      <c r="N22" s="105">
        <f>N23+N24+N25+N26+N27</f>
        <v>176400760.46</v>
      </c>
      <c r="O22" s="105">
        <f t="shared" si="1"/>
        <v>205121510.70000002</v>
      </c>
      <c r="P22" s="105">
        <f>P23+P24+P25+P26+P27</f>
        <v>0</v>
      </c>
      <c r="Q22" s="105">
        <f>Q23+Q24+Q25+Q26+Q27</f>
        <v>1847861848.02</v>
      </c>
      <c r="R22" s="6">
        <f>+E22+F22</f>
        <v>271919133.19</v>
      </c>
      <c r="T22" s="90"/>
    </row>
    <row r="23" spans="2:18" ht="29.25" customHeight="1">
      <c r="B23" s="8" t="s">
        <v>19</v>
      </c>
      <c r="C23" s="104">
        <v>1941905360</v>
      </c>
      <c r="D23" s="9">
        <v>1855066060.16</v>
      </c>
      <c r="E23" s="106">
        <v>90903134.98</v>
      </c>
      <c r="F23" s="106">
        <v>138825510.88</v>
      </c>
      <c r="G23" s="106">
        <v>120964329.3</v>
      </c>
      <c r="H23" s="106">
        <v>157023426.01</v>
      </c>
      <c r="I23" s="106">
        <v>122380486.24</v>
      </c>
      <c r="J23" s="106">
        <v>128222153.26</v>
      </c>
      <c r="K23" s="106">
        <v>125203622.3</v>
      </c>
      <c r="L23" s="106">
        <v>146249950.49</v>
      </c>
      <c r="M23" s="106">
        <v>193689185.06</v>
      </c>
      <c r="N23" s="106">
        <v>131981387.51</v>
      </c>
      <c r="O23" s="106">
        <v>168997494.02</v>
      </c>
      <c r="P23" s="106">
        <v>0</v>
      </c>
      <c r="Q23" s="106">
        <f>E23+F23+G23+H23+I23+J23+K23+L23+M23+N23+O23+P23</f>
        <v>1524440680.05</v>
      </c>
      <c r="R23" s="10">
        <f>+E23+F23</f>
        <v>229728645.86</v>
      </c>
    </row>
    <row r="24" spans="2:18" ht="29.25" customHeight="1">
      <c r="B24" s="8" t="s">
        <v>20</v>
      </c>
      <c r="C24" s="9">
        <v>290436761</v>
      </c>
      <c r="D24" s="9">
        <v>231668909.84</v>
      </c>
      <c r="E24" s="106">
        <v>6551443.66</v>
      </c>
      <c r="F24" s="106">
        <v>10322543.59</v>
      </c>
      <c r="G24" s="106">
        <v>13569377.22</v>
      </c>
      <c r="H24" s="106">
        <v>9087943.66</v>
      </c>
      <c r="I24" s="106">
        <v>7568160.33</v>
      </c>
      <c r="J24" s="106">
        <v>7693793.67</v>
      </c>
      <c r="K24" s="106">
        <v>7500793.66</v>
      </c>
      <c r="L24" s="106">
        <v>8818293.66</v>
      </c>
      <c r="M24" s="106">
        <v>45992229.89</v>
      </c>
      <c r="N24" s="106">
        <v>27594111.78</v>
      </c>
      <c r="O24" s="106">
        <v>14581320.33</v>
      </c>
      <c r="P24" s="106">
        <v>0</v>
      </c>
      <c r="Q24" s="106">
        <f aca="true" t="shared" si="2" ref="Q24:Q66">E24+F24+G24+H24+I24+J24+K24+L24+M24+N24+O24+P24</f>
        <v>159280011.45000002</v>
      </c>
      <c r="R24" s="10">
        <f aca="true" t="shared" si="3" ref="R24:R27">+E24+F24</f>
        <v>16873987.25</v>
      </c>
    </row>
    <row r="25" spans="2:18" ht="20.25" customHeight="1">
      <c r="B25" s="8" t="s">
        <v>21</v>
      </c>
      <c r="C25" s="9">
        <v>2500000</v>
      </c>
      <c r="D25" s="9">
        <v>500000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8738.1</v>
      </c>
      <c r="O25" s="106">
        <v>0</v>
      </c>
      <c r="P25" s="106">
        <v>0</v>
      </c>
      <c r="Q25" s="106">
        <f t="shared" si="2"/>
        <v>8738.1</v>
      </c>
      <c r="R25" s="10">
        <f t="shared" si="3"/>
        <v>0</v>
      </c>
    </row>
    <row r="26" spans="2:18" ht="29.25" customHeight="1">
      <c r="B26" s="8" t="s">
        <v>22</v>
      </c>
      <c r="C26" s="9">
        <v>400000</v>
      </c>
      <c r="D26" s="9">
        <v>400000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15000</v>
      </c>
      <c r="P26" s="106">
        <v>0</v>
      </c>
      <c r="Q26" s="106">
        <f t="shared" si="2"/>
        <v>15000</v>
      </c>
      <c r="R26" s="10">
        <f t="shared" si="3"/>
        <v>0</v>
      </c>
    </row>
    <row r="27" spans="2:18" ht="29.25" customHeight="1">
      <c r="B27" s="8" t="s">
        <v>23</v>
      </c>
      <c r="C27" s="9">
        <v>173179081</v>
      </c>
      <c r="D27" s="9">
        <v>201198270</v>
      </c>
      <c r="E27" s="106">
        <v>10401122.53</v>
      </c>
      <c r="F27" s="106">
        <v>14915377.55</v>
      </c>
      <c r="G27" s="106">
        <v>13672009.4</v>
      </c>
      <c r="H27" s="106">
        <v>13916108.54</v>
      </c>
      <c r="I27" s="106">
        <v>12283361.67</v>
      </c>
      <c r="J27" s="106">
        <v>12158969.19</v>
      </c>
      <c r="K27" s="106">
        <v>13864590.5</v>
      </c>
      <c r="L27" s="106">
        <v>17624533.48</v>
      </c>
      <c r="M27" s="106">
        <v>16937126.14</v>
      </c>
      <c r="N27" s="106">
        <v>16816523.07</v>
      </c>
      <c r="O27" s="106">
        <v>21527696.35</v>
      </c>
      <c r="P27" s="106">
        <v>0</v>
      </c>
      <c r="Q27" s="106">
        <f t="shared" si="2"/>
        <v>164117418.42</v>
      </c>
      <c r="R27" s="10">
        <f t="shared" si="3"/>
        <v>25316500.08</v>
      </c>
    </row>
    <row r="28" spans="2:20" ht="35.25" customHeight="1">
      <c r="B28" s="11" t="s">
        <v>24</v>
      </c>
      <c r="C28" s="5">
        <f aca="true" t="shared" si="4" ref="C28:D28">C29+C30+C31+C32+C33+C34+C35+C36+C37</f>
        <v>1672603665</v>
      </c>
      <c r="D28" s="5">
        <f t="shared" si="4"/>
        <v>2145379157.69</v>
      </c>
      <c r="E28" s="105">
        <f>E29+E30+E31+E32+E33+E34+E35+E36+E37</f>
        <v>33331127.07</v>
      </c>
      <c r="F28" s="105">
        <f>F29+F30+F31+F32+F33+F34+F35+F36+F37</f>
        <v>40784496.18</v>
      </c>
      <c r="G28" s="105">
        <f>G29+G30+G31+G32+G33+G34+G35+G36+G37</f>
        <v>38578883.33</v>
      </c>
      <c r="H28" s="105">
        <f aca="true" t="shared" si="5" ref="H28:O28">H29+H30+H31+H32+H33+H34+H35+H36+H37</f>
        <v>44535234.81</v>
      </c>
      <c r="I28" s="105">
        <f t="shared" si="5"/>
        <v>32071171.490000002</v>
      </c>
      <c r="J28" s="105">
        <f t="shared" si="5"/>
        <v>38220540.92</v>
      </c>
      <c r="K28" s="105">
        <f t="shared" si="5"/>
        <v>44043447.19</v>
      </c>
      <c r="L28" s="105">
        <f t="shared" si="5"/>
        <v>62307533.01</v>
      </c>
      <c r="M28" s="105">
        <f t="shared" si="5"/>
        <v>54804740.4</v>
      </c>
      <c r="N28" s="105">
        <f t="shared" si="5"/>
        <v>49572284.18</v>
      </c>
      <c r="O28" s="105">
        <f t="shared" si="5"/>
        <v>59960407.949999996</v>
      </c>
      <c r="P28" s="105">
        <f>P29+P30+P31+P32+P33+P34+P35+P36+P37</f>
        <v>0</v>
      </c>
      <c r="Q28" s="105">
        <f>E28+F28+G28+H28+I28+J28+K28+L28+M28+N28+O28+P28</f>
        <v>498209866.53</v>
      </c>
      <c r="R28" s="6">
        <f>+E28+F28</f>
        <v>74115623.25</v>
      </c>
      <c r="T28" s="90"/>
    </row>
    <row r="29" spans="2:18" ht="32.25" customHeight="1">
      <c r="B29" s="8" t="s">
        <v>25</v>
      </c>
      <c r="C29" s="9">
        <v>97444000</v>
      </c>
      <c r="D29" s="9">
        <v>96444000</v>
      </c>
      <c r="E29" s="106">
        <v>2454783.61</v>
      </c>
      <c r="F29" s="106">
        <v>7858647.13</v>
      </c>
      <c r="G29" s="106">
        <v>4716258.65</v>
      </c>
      <c r="H29" s="106">
        <v>5324204.15</v>
      </c>
      <c r="I29" s="106">
        <v>4971034.97</v>
      </c>
      <c r="J29" s="106">
        <v>4871700.59</v>
      </c>
      <c r="K29" s="106">
        <v>5404478.06</v>
      </c>
      <c r="L29" s="106">
        <v>5046009.63</v>
      </c>
      <c r="M29" s="106">
        <v>6091303.42</v>
      </c>
      <c r="N29" s="106">
        <v>4931620.09</v>
      </c>
      <c r="O29" s="106">
        <v>4604543.86</v>
      </c>
      <c r="P29" s="106">
        <v>0</v>
      </c>
      <c r="Q29" s="106">
        <f t="shared" si="2"/>
        <v>56274584.16</v>
      </c>
      <c r="R29" s="10">
        <f>+E29+F29</f>
        <v>10313430.74</v>
      </c>
    </row>
    <row r="30" spans="2:18" ht="32.25" customHeight="1">
      <c r="B30" s="8" t="s">
        <v>26</v>
      </c>
      <c r="C30" s="9">
        <v>148755249</v>
      </c>
      <c r="D30" s="9">
        <v>121816995.65</v>
      </c>
      <c r="E30" s="106">
        <v>107262</v>
      </c>
      <c r="F30" s="106">
        <v>3734176.29</v>
      </c>
      <c r="G30" s="106">
        <v>5424020.11</v>
      </c>
      <c r="H30" s="106">
        <v>5237767.58</v>
      </c>
      <c r="I30" s="106">
        <v>1295968.04</v>
      </c>
      <c r="J30" s="106">
        <v>3277702.96</v>
      </c>
      <c r="K30" s="106">
        <v>8443532.29</v>
      </c>
      <c r="L30" s="106">
        <v>12269050</v>
      </c>
      <c r="M30" s="106">
        <v>21580791.29</v>
      </c>
      <c r="N30" s="106">
        <v>14647496.39</v>
      </c>
      <c r="O30" s="106">
        <v>17881670.59</v>
      </c>
      <c r="P30" s="106">
        <v>0</v>
      </c>
      <c r="Q30" s="106">
        <f t="shared" si="2"/>
        <v>93899437.53999999</v>
      </c>
      <c r="R30" s="10">
        <f aca="true" t="shared" si="6" ref="R30:R37">+E30+F30</f>
        <v>3841438.29</v>
      </c>
    </row>
    <row r="31" spans="2:18" ht="23.25" customHeight="1">
      <c r="B31" s="8" t="s">
        <v>27</v>
      </c>
      <c r="C31" s="9">
        <v>46401155</v>
      </c>
      <c r="D31" s="9">
        <v>38641300</v>
      </c>
      <c r="E31" s="106">
        <v>0</v>
      </c>
      <c r="F31" s="106">
        <v>587520</v>
      </c>
      <c r="G31" s="106">
        <v>293760</v>
      </c>
      <c r="H31" s="106">
        <v>293760</v>
      </c>
      <c r="I31" s="106">
        <v>293760</v>
      </c>
      <c r="J31" s="106">
        <v>293760</v>
      </c>
      <c r="K31" s="106">
        <v>291720</v>
      </c>
      <c r="L31" s="106">
        <v>291720</v>
      </c>
      <c r="M31" s="106">
        <v>291720</v>
      </c>
      <c r="N31" s="106">
        <v>291720</v>
      </c>
      <c r="O31" s="106">
        <v>291720</v>
      </c>
      <c r="P31" s="106">
        <v>0</v>
      </c>
      <c r="Q31" s="106">
        <f t="shared" si="2"/>
        <v>3221160</v>
      </c>
      <c r="R31" s="10">
        <f t="shared" si="6"/>
        <v>587520</v>
      </c>
    </row>
    <row r="32" spans="2:18" ht="32.25" customHeight="1">
      <c r="B32" s="8" t="s">
        <v>28</v>
      </c>
      <c r="C32" s="9">
        <v>31425760</v>
      </c>
      <c r="D32" s="9">
        <v>25983913</v>
      </c>
      <c r="E32" s="106">
        <v>0</v>
      </c>
      <c r="F32" s="106">
        <v>0</v>
      </c>
      <c r="G32" s="106">
        <v>0</v>
      </c>
      <c r="H32" s="106">
        <v>0</v>
      </c>
      <c r="I32" s="106">
        <v>287488</v>
      </c>
      <c r="J32" s="106">
        <v>745005.23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f t="shared" si="2"/>
        <v>1032493.23</v>
      </c>
      <c r="R32" s="10">
        <f t="shared" si="6"/>
        <v>0</v>
      </c>
    </row>
    <row r="33" spans="2:18" ht="32.25" customHeight="1">
      <c r="B33" s="8" t="s">
        <v>29</v>
      </c>
      <c r="C33" s="9">
        <v>318656546</v>
      </c>
      <c r="D33" s="9">
        <v>315974846</v>
      </c>
      <c r="E33" s="106">
        <v>24088902.25</v>
      </c>
      <c r="F33" s="106">
        <v>20547996.2</v>
      </c>
      <c r="G33" s="106">
        <v>18180683.74</v>
      </c>
      <c r="H33" s="106">
        <v>18714113.98</v>
      </c>
      <c r="I33" s="106">
        <v>18437973.94</v>
      </c>
      <c r="J33" s="106">
        <v>19165301.86</v>
      </c>
      <c r="K33" s="106">
        <v>19362660.59</v>
      </c>
      <c r="L33" s="106">
        <v>23006811.05</v>
      </c>
      <c r="M33" s="106">
        <v>19579060.18</v>
      </c>
      <c r="N33" s="106">
        <v>18771865.29</v>
      </c>
      <c r="O33" s="106">
        <v>18336521.09</v>
      </c>
      <c r="P33" s="106">
        <v>0</v>
      </c>
      <c r="Q33" s="106">
        <f t="shared" si="2"/>
        <v>218191890.17000002</v>
      </c>
      <c r="R33" s="10">
        <f t="shared" si="6"/>
        <v>44636898.45</v>
      </c>
    </row>
    <row r="34" spans="2:18" ht="32.25" customHeight="1">
      <c r="B34" s="8" t="s">
        <v>30</v>
      </c>
      <c r="C34" s="9">
        <v>29720000</v>
      </c>
      <c r="D34" s="9">
        <v>898550000</v>
      </c>
      <c r="E34" s="106">
        <v>411479.23</v>
      </c>
      <c r="F34" s="106">
        <v>3668070.17</v>
      </c>
      <c r="G34" s="106">
        <v>1877166.72</v>
      </c>
      <c r="H34" s="106">
        <v>196560.11</v>
      </c>
      <c r="I34" s="106">
        <v>2035325.87</v>
      </c>
      <c r="J34" s="106">
        <v>3953278.01</v>
      </c>
      <c r="K34" s="106">
        <v>2031367.59</v>
      </c>
      <c r="L34" s="106">
        <v>13125378.73</v>
      </c>
      <c r="M34" s="106">
        <v>1891090.28</v>
      </c>
      <c r="N34" s="106">
        <v>3577052</v>
      </c>
      <c r="O34" s="106">
        <v>2633511.09</v>
      </c>
      <c r="P34" s="106">
        <v>0</v>
      </c>
      <c r="Q34" s="106">
        <f t="shared" si="2"/>
        <v>35400279.8</v>
      </c>
      <c r="R34" s="10">
        <f t="shared" si="6"/>
        <v>4079549.4</v>
      </c>
    </row>
    <row r="35" spans="2:18" ht="52.5" customHeight="1">
      <c r="B35" s="8" t="s">
        <v>31</v>
      </c>
      <c r="C35" s="9">
        <v>24750991</v>
      </c>
      <c r="D35" s="9">
        <v>38326540.69</v>
      </c>
      <c r="E35" s="106">
        <v>659999.98</v>
      </c>
      <c r="F35" s="106">
        <v>0</v>
      </c>
      <c r="G35" s="106">
        <v>889362.56</v>
      </c>
      <c r="H35" s="106">
        <v>628391.89</v>
      </c>
      <c r="I35" s="106">
        <v>657688.34</v>
      </c>
      <c r="J35" s="106">
        <v>1010638.93</v>
      </c>
      <c r="K35" s="106">
        <v>53284.67</v>
      </c>
      <c r="L35" s="106">
        <v>2912608.6</v>
      </c>
      <c r="M35" s="106">
        <v>2289745.13</v>
      </c>
      <c r="N35" s="106">
        <v>2078167.45</v>
      </c>
      <c r="O35" s="106">
        <v>803475.18</v>
      </c>
      <c r="P35" s="106">
        <v>0</v>
      </c>
      <c r="Q35" s="106">
        <f t="shared" si="2"/>
        <v>11983362.73</v>
      </c>
      <c r="R35" s="10">
        <f t="shared" si="6"/>
        <v>659999.98</v>
      </c>
    </row>
    <row r="36" spans="2:18" ht="47.25" customHeight="1">
      <c r="B36" s="8" t="s">
        <v>32</v>
      </c>
      <c r="C36" s="9">
        <v>898513807</v>
      </c>
      <c r="D36" s="9">
        <v>579804985.35</v>
      </c>
      <c r="E36" s="106">
        <v>5608700</v>
      </c>
      <c r="F36" s="106">
        <v>4388086.39</v>
      </c>
      <c r="G36" s="106">
        <v>5706760.55</v>
      </c>
      <c r="H36" s="106">
        <v>12408492.1</v>
      </c>
      <c r="I36" s="106">
        <v>4083683.33</v>
      </c>
      <c r="J36" s="106">
        <v>2989583.34</v>
      </c>
      <c r="K36" s="106">
        <v>7639964.94</v>
      </c>
      <c r="L36" s="106">
        <v>1549342</v>
      </c>
      <c r="M36" s="106">
        <v>2155987.98</v>
      </c>
      <c r="N36" s="106">
        <v>4719211.81</v>
      </c>
      <c r="O36" s="106">
        <v>14982160.14</v>
      </c>
      <c r="P36" s="106">
        <v>0</v>
      </c>
      <c r="Q36" s="106">
        <f t="shared" si="2"/>
        <v>66231972.57999999</v>
      </c>
      <c r="R36" s="10">
        <f t="shared" si="6"/>
        <v>9996786.39</v>
      </c>
    </row>
    <row r="37" spans="2:18" ht="30" customHeight="1">
      <c r="B37" s="8" t="s">
        <v>33</v>
      </c>
      <c r="C37" s="9">
        <v>76936157</v>
      </c>
      <c r="D37" s="9">
        <v>29836577</v>
      </c>
      <c r="E37" s="106">
        <v>0</v>
      </c>
      <c r="F37" s="106">
        <v>0</v>
      </c>
      <c r="G37" s="106">
        <v>1490871</v>
      </c>
      <c r="H37" s="106">
        <v>1731945</v>
      </c>
      <c r="I37" s="106">
        <v>8249</v>
      </c>
      <c r="J37" s="106">
        <v>1913570</v>
      </c>
      <c r="K37" s="106">
        <v>816439.05</v>
      </c>
      <c r="L37" s="106">
        <v>4106613</v>
      </c>
      <c r="M37" s="106">
        <v>925042.12</v>
      </c>
      <c r="N37" s="106">
        <v>555151.15</v>
      </c>
      <c r="O37" s="106">
        <v>426806</v>
      </c>
      <c r="P37" s="106">
        <v>0</v>
      </c>
      <c r="Q37" s="106">
        <f t="shared" si="2"/>
        <v>11974686.32</v>
      </c>
      <c r="R37" s="10">
        <f t="shared" si="6"/>
        <v>0</v>
      </c>
    </row>
    <row r="38" spans="2:20" ht="32.25" customHeight="1">
      <c r="B38" s="11" t="s">
        <v>34</v>
      </c>
      <c r="C38" s="5">
        <f aca="true" t="shared" si="7" ref="C38:D38">C39+C40+C41+C42+C43+C44+C45+C46+C47</f>
        <v>285308972</v>
      </c>
      <c r="D38" s="5">
        <f t="shared" si="7"/>
        <v>170715429.31</v>
      </c>
      <c r="E38" s="105">
        <f>E39+E40+E41+E42+E43+E44+E45+E46+E47</f>
        <v>3251670.56</v>
      </c>
      <c r="F38" s="105">
        <f>F39+F40+F41+F42+F43+F44+F45+F46+F47</f>
        <v>7762125.54</v>
      </c>
      <c r="G38" s="105">
        <f>G39+G40+G41+G42+G43+G44+G45+G46+G47</f>
        <v>4697364.29</v>
      </c>
      <c r="H38" s="105">
        <f aca="true" t="shared" si="8" ref="H38:N38">H39+H40+H41+H42+H43+H44+H45+H46+H47</f>
        <v>7741244.48</v>
      </c>
      <c r="I38" s="105">
        <f t="shared" si="8"/>
        <v>4856653.6</v>
      </c>
      <c r="J38" s="105">
        <f t="shared" si="8"/>
        <v>12521355.229999999</v>
      </c>
      <c r="K38" s="105">
        <f t="shared" si="8"/>
        <v>10702303.18</v>
      </c>
      <c r="L38" s="105">
        <f t="shared" si="8"/>
        <v>9239002.469999999</v>
      </c>
      <c r="M38" s="105">
        <f t="shared" si="8"/>
        <v>9904957.16</v>
      </c>
      <c r="N38" s="105">
        <f t="shared" si="8"/>
        <v>6307734.86</v>
      </c>
      <c r="O38" s="105">
        <f>O39+O40+O41+O42+O43+O44+O45+O46+O47</f>
        <v>6549739.84</v>
      </c>
      <c r="P38" s="105">
        <f>P39+P40+P41+P42+P43+P44+P45+P46+P47</f>
        <v>0</v>
      </c>
      <c r="Q38" s="105">
        <f>Q39+Q40+Q41+Q42+Q43+Q44+Q45+Q46+Q47</f>
        <v>83534151.21</v>
      </c>
      <c r="R38" s="6">
        <f>+E38+F38</f>
        <v>11013796.1</v>
      </c>
      <c r="T38" s="90"/>
    </row>
    <row r="39" spans="2:18" ht="26.25" customHeight="1">
      <c r="B39" s="8" t="s">
        <v>35</v>
      </c>
      <c r="C39" s="9">
        <v>57523099</v>
      </c>
      <c r="D39" s="9">
        <v>42323099</v>
      </c>
      <c r="E39" s="106">
        <v>2718576</v>
      </c>
      <c r="F39" s="106">
        <v>2466088</v>
      </c>
      <c r="G39" s="106">
        <v>3028673.2</v>
      </c>
      <c r="H39" s="106">
        <v>3541064.4</v>
      </c>
      <c r="I39" s="106">
        <v>2779346</v>
      </c>
      <c r="J39" s="106">
        <v>3328198.94</v>
      </c>
      <c r="K39" s="106">
        <v>2792854.77</v>
      </c>
      <c r="L39" s="106">
        <v>2632644</v>
      </c>
      <c r="M39" s="106">
        <v>2910979.61</v>
      </c>
      <c r="N39" s="106">
        <v>3642582.29</v>
      </c>
      <c r="O39" s="106">
        <v>2827440</v>
      </c>
      <c r="P39" s="106">
        <v>0</v>
      </c>
      <c r="Q39" s="106">
        <f t="shared" si="2"/>
        <v>32668447.209999997</v>
      </c>
      <c r="R39" s="10">
        <f>+E39+F39</f>
        <v>5184664</v>
      </c>
    </row>
    <row r="40" spans="2:18" ht="26.25" customHeight="1">
      <c r="B40" s="8" t="s">
        <v>36</v>
      </c>
      <c r="C40" s="9">
        <v>25327700</v>
      </c>
      <c r="D40" s="9">
        <v>9077150.31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127735</v>
      </c>
      <c r="L40" s="106">
        <v>118000</v>
      </c>
      <c r="M40" s="106">
        <v>1616803.5</v>
      </c>
      <c r="N40" s="106">
        <v>0</v>
      </c>
      <c r="O40" s="106">
        <v>0</v>
      </c>
      <c r="P40" s="106">
        <v>0</v>
      </c>
      <c r="Q40" s="106">
        <f t="shared" si="2"/>
        <v>1862538.5</v>
      </c>
      <c r="R40" s="10">
        <f aca="true" t="shared" si="9" ref="R40:R47">+E40+F40</f>
        <v>0</v>
      </c>
    </row>
    <row r="41" spans="2:18" ht="26.25" customHeight="1">
      <c r="B41" s="8" t="s">
        <v>37</v>
      </c>
      <c r="C41" s="9">
        <v>27022599</v>
      </c>
      <c r="D41" s="9">
        <v>17189175</v>
      </c>
      <c r="E41" s="106">
        <v>119882.1</v>
      </c>
      <c r="F41" s="106">
        <v>0</v>
      </c>
      <c r="G41" s="106">
        <v>174605.74</v>
      </c>
      <c r="H41" s="106">
        <v>290464</v>
      </c>
      <c r="I41" s="106">
        <v>1036263.99</v>
      </c>
      <c r="J41" s="106">
        <v>381140</v>
      </c>
      <c r="K41" s="106">
        <v>48879.14</v>
      </c>
      <c r="L41" s="106">
        <v>1361536.39</v>
      </c>
      <c r="M41" s="106">
        <v>175938</v>
      </c>
      <c r="N41" s="106">
        <v>30250</v>
      </c>
      <c r="O41" s="106">
        <v>42800</v>
      </c>
      <c r="P41" s="106">
        <v>0</v>
      </c>
      <c r="Q41" s="106">
        <f t="shared" si="2"/>
        <v>3661759.36</v>
      </c>
      <c r="R41" s="10">
        <f t="shared" si="9"/>
        <v>119882.1</v>
      </c>
    </row>
    <row r="42" spans="2:18" ht="30.75" customHeight="1">
      <c r="B42" s="8" t="s">
        <v>38</v>
      </c>
      <c r="C42" s="9">
        <v>1074578</v>
      </c>
      <c r="D42" s="9">
        <v>1074578</v>
      </c>
      <c r="E42" s="106">
        <v>0</v>
      </c>
      <c r="F42" s="106">
        <v>0</v>
      </c>
      <c r="G42" s="106">
        <v>0</v>
      </c>
      <c r="H42" s="106">
        <v>0</v>
      </c>
      <c r="I42" s="106">
        <v>85130.63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f t="shared" si="2"/>
        <v>85130.63</v>
      </c>
      <c r="R42" s="10">
        <f t="shared" si="9"/>
        <v>0</v>
      </c>
    </row>
    <row r="43" spans="2:18" ht="30.75" customHeight="1">
      <c r="B43" s="8" t="s">
        <v>39</v>
      </c>
      <c r="C43" s="9">
        <v>5453582</v>
      </c>
      <c r="D43" s="9">
        <v>3703582</v>
      </c>
      <c r="E43" s="106">
        <v>0</v>
      </c>
      <c r="F43" s="106">
        <v>0</v>
      </c>
      <c r="G43" s="106">
        <v>646011.94</v>
      </c>
      <c r="H43" s="106">
        <v>154891.01</v>
      </c>
      <c r="I43" s="106">
        <v>0</v>
      </c>
      <c r="J43" s="106">
        <v>232785.81</v>
      </c>
      <c r="K43" s="106">
        <v>-132051.48</v>
      </c>
      <c r="L43" s="106">
        <v>449544.6</v>
      </c>
      <c r="M43" s="106">
        <v>302965.15</v>
      </c>
      <c r="N43" s="106">
        <v>38093.85</v>
      </c>
      <c r="O43" s="106">
        <v>0</v>
      </c>
      <c r="P43" s="106">
        <v>0</v>
      </c>
      <c r="Q43" s="106">
        <f t="shared" si="2"/>
        <v>1692240.88</v>
      </c>
      <c r="R43" s="10">
        <f t="shared" si="9"/>
        <v>0</v>
      </c>
    </row>
    <row r="44" spans="2:18" ht="39.75" customHeight="1">
      <c r="B44" s="8" t="s">
        <v>40</v>
      </c>
      <c r="C44" s="9">
        <v>8722877</v>
      </c>
      <c r="D44" s="9">
        <v>2992877</v>
      </c>
      <c r="E44" s="106">
        <v>0</v>
      </c>
      <c r="F44" s="106">
        <v>15080.4</v>
      </c>
      <c r="G44" s="106">
        <v>0</v>
      </c>
      <c r="H44" s="106">
        <v>0</v>
      </c>
      <c r="I44" s="106">
        <v>40002</v>
      </c>
      <c r="J44" s="106">
        <v>0</v>
      </c>
      <c r="K44" s="106">
        <v>3898.15</v>
      </c>
      <c r="L44" s="106">
        <v>403609.15</v>
      </c>
      <c r="M44" s="106">
        <v>0</v>
      </c>
      <c r="N44" s="106">
        <v>46948.44</v>
      </c>
      <c r="O44" s="106">
        <v>20060</v>
      </c>
      <c r="P44" s="106">
        <v>0</v>
      </c>
      <c r="Q44" s="106">
        <f t="shared" si="2"/>
        <v>529598.14</v>
      </c>
      <c r="R44" s="10">
        <f t="shared" si="9"/>
        <v>15080.4</v>
      </c>
    </row>
    <row r="45" spans="2:18" ht="39.75" customHeight="1">
      <c r="B45" s="8" t="s">
        <v>41</v>
      </c>
      <c r="C45" s="97">
        <v>54257879</v>
      </c>
      <c r="D45" s="97">
        <v>52897010</v>
      </c>
      <c r="E45" s="106">
        <v>0</v>
      </c>
      <c r="F45" s="106">
        <v>2748555.22</v>
      </c>
      <c r="G45" s="106">
        <v>0</v>
      </c>
      <c r="H45" s="106">
        <v>169140.48</v>
      </c>
      <c r="I45" s="106">
        <v>0</v>
      </c>
      <c r="J45" s="106">
        <v>7287829.47</v>
      </c>
      <c r="K45" s="106">
        <v>4372054.55</v>
      </c>
      <c r="L45" s="106">
        <v>2819472.25</v>
      </c>
      <c r="M45" s="106">
        <v>2271430.1</v>
      </c>
      <c r="N45" s="106">
        <v>1602759.12</v>
      </c>
      <c r="O45" s="106">
        <v>3488000</v>
      </c>
      <c r="P45" s="106">
        <v>0</v>
      </c>
      <c r="Q45" s="106">
        <f t="shared" si="2"/>
        <v>24759241.19</v>
      </c>
      <c r="R45" s="10">
        <f t="shared" si="9"/>
        <v>2748555.22</v>
      </c>
    </row>
    <row r="46" spans="2:18" ht="42.75" customHeight="1">
      <c r="B46" s="8" t="s">
        <v>42</v>
      </c>
      <c r="C46" s="97">
        <v>0</v>
      </c>
      <c r="D46" s="97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f t="shared" si="2"/>
        <v>0</v>
      </c>
      <c r="R46" s="10">
        <f t="shared" si="9"/>
        <v>0</v>
      </c>
    </row>
    <row r="47" spans="2:18" ht="33" customHeight="1">
      <c r="B47" s="8" t="s">
        <v>43</v>
      </c>
      <c r="C47" s="97">
        <v>105926658</v>
      </c>
      <c r="D47" s="97">
        <v>41457958</v>
      </c>
      <c r="E47" s="106">
        <v>413212.46</v>
      </c>
      <c r="F47" s="106">
        <v>2532401.92</v>
      </c>
      <c r="G47" s="106">
        <v>848073.41</v>
      </c>
      <c r="H47" s="106">
        <v>3585684.59</v>
      </c>
      <c r="I47" s="106">
        <v>915910.98</v>
      </c>
      <c r="J47" s="106">
        <v>1291401.01</v>
      </c>
      <c r="K47" s="106">
        <v>3488933.05</v>
      </c>
      <c r="L47" s="106">
        <v>1454196.08</v>
      </c>
      <c r="M47" s="106">
        <v>2626840.8</v>
      </c>
      <c r="N47" s="106">
        <v>947101.16</v>
      </c>
      <c r="O47" s="106">
        <v>171439.84</v>
      </c>
      <c r="P47" s="106">
        <v>0</v>
      </c>
      <c r="Q47" s="106">
        <f t="shared" si="2"/>
        <v>18275195.299999997</v>
      </c>
      <c r="R47" s="10">
        <f t="shared" si="9"/>
        <v>2945614.38</v>
      </c>
    </row>
    <row r="48" spans="2:20" ht="33" customHeight="1">
      <c r="B48" s="11" t="s">
        <v>44</v>
      </c>
      <c r="C48" s="5">
        <f aca="true" t="shared" si="10" ref="C48:Q48">C49+C50+C53+C54+C55+C56+C57+C58</f>
        <v>2209122410</v>
      </c>
      <c r="D48" s="5">
        <f t="shared" si="10"/>
        <v>8875023617</v>
      </c>
      <c r="E48" s="105">
        <f t="shared" si="10"/>
        <v>111026109</v>
      </c>
      <c r="F48" s="105">
        <f t="shared" si="10"/>
        <v>117211116</v>
      </c>
      <c r="G48" s="105">
        <f t="shared" si="10"/>
        <v>354793098.19</v>
      </c>
      <c r="H48" s="105">
        <f t="shared" si="10"/>
        <v>122828783.16</v>
      </c>
      <c r="I48" s="105">
        <f t="shared" si="10"/>
        <v>242880871.82</v>
      </c>
      <c r="J48" s="105">
        <f t="shared" si="10"/>
        <v>212488268.45999998</v>
      </c>
      <c r="K48" s="105">
        <f t="shared" si="10"/>
        <v>158928834.75</v>
      </c>
      <c r="L48" s="105">
        <f t="shared" si="10"/>
        <v>957028465.66</v>
      </c>
      <c r="M48" s="105">
        <f t="shared" si="10"/>
        <v>944600592.46</v>
      </c>
      <c r="N48" s="105">
        <f t="shared" si="10"/>
        <v>1137754836.99</v>
      </c>
      <c r="O48" s="105">
        <f t="shared" si="10"/>
        <v>2741002006.36</v>
      </c>
      <c r="P48" s="105">
        <f t="shared" si="10"/>
        <v>0</v>
      </c>
      <c r="Q48" s="105">
        <f t="shared" si="10"/>
        <v>7100542982.849999</v>
      </c>
      <c r="R48" s="6">
        <f>+E48+F48</f>
        <v>228237225</v>
      </c>
      <c r="T48" s="90"/>
    </row>
    <row r="49" spans="2:18" ht="32.25" customHeight="1">
      <c r="B49" s="8" t="s">
        <v>45</v>
      </c>
      <c r="C49" s="97">
        <v>177559188</v>
      </c>
      <c r="D49" s="97">
        <v>183188664</v>
      </c>
      <c r="E49" s="106">
        <v>0</v>
      </c>
      <c r="F49" s="106">
        <v>0</v>
      </c>
      <c r="G49" s="106">
        <v>660832.33</v>
      </c>
      <c r="H49" s="106">
        <v>501000</v>
      </c>
      <c r="I49" s="106">
        <v>2339164.99</v>
      </c>
      <c r="J49" s="106">
        <v>75000</v>
      </c>
      <c r="K49" s="106">
        <v>884999</v>
      </c>
      <c r="L49" s="106">
        <v>20885426.66</v>
      </c>
      <c r="M49" s="106">
        <v>28776254.18</v>
      </c>
      <c r="N49" s="106">
        <v>4784102</v>
      </c>
      <c r="O49" s="106">
        <v>26577895.76</v>
      </c>
      <c r="P49" s="106">
        <v>0</v>
      </c>
      <c r="Q49" s="106">
        <f t="shared" si="2"/>
        <v>85484674.92</v>
      </c>
      <c r="R49" s="10">
        <f>+E49+F49</f>
        <v>0</v>
      </c>
    </row>
    <row r="50" spans="2:18" ht="31.5" customHeight="1" thickBot="1">
      <c r="B50" s="12" t="s">
        <v>46</v>
      </c>
      <c r="C50" s="99">
        <v>1204053725</v>
      </c>
      <c r="D50" s="99">
        <v>1314325455</v>
      </c>
      <c r="E50" s="13">
        <v>87930256</v>
      </c>
      <c r="F50" s="13">
        <v>94115263</v>
      </c>
      <c r="G50" s="13">
        <v>99705952</v>
      </c>
      <c r="H50" s="13">
        <v>88508710</v>
      </c>
      <c r="I50" s="13">
        <v>99705952</v>
      </c>
      <c r="J50" s="13">
        <v>111882880.07</v>
      </c>
      <c r="K50" s="13">
        <v>107025211</v>
      </c>
      <c r="L50" s="13">
        <v>94107331</v>
      </c>
      <c r="M50" s="13">
        <v>96277337.29</v>
      </c>
      <c r="N50" s="13">
        <v>96656381.94</v>
      </c>
      <c r="O50" s="13">
        <v>131465192.76</v>
      </c>
      <c r="P50" s="13">
        <v>0</v>
      </c>
      <c r="Q50" s="13">
        <f t="shared" si="2"/>
        <v>1107380467.06</v>
      </c>
      <c r="R50" s="14">
        <f>+E50+F50</f>
        <v>182045519</v>
      </c>
    </row>
    <row r="51" spans="2:18" ht="12" customHeight="1">
      <c r="B51" s="15"/>
      <c r="C51" s="100"/>
      <c r="D51" s="100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">
        <f aca="true" t="shared" si="11" ref="R51:R52">+E51</f>
        <v>0</v>
      </c>
    </row>
    <row r="52" spans="2:18" ht="11.25" customHeight="1" thickBot="1">
      <c r="B52" s="15"/>
      <c r="C52" s="100"/>
      <c r="D52" s="100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">
        <f t="shared" si="11"/>
        <v>0</v>
      </c>
    </row>
    <row r="53" spans="2:18" ht="41.25" customHeight="1">
      <c r="B53" s="16" t="s">
        <v>47</v>
      </c>
      <c r="C53" s="101">
        <v>0</v>
      </c>
      <c r="D53" s="101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35000000</v>
      </c>
      <c r="N53" s="17">
        <v>0</v>
      </c>
      <c r="O53" s="17">
        <v>0</v>
      </c>
      <c r="P53" s="17">
        <v>0</v>
      </c>
      <c r="Q53" s="17">
        <f t="shared" si="2"/>
        <v>35000000</v>
      </c>
      <c r="R53" s="18">
        <f>+E53+F53</f>
        <v>0</v>
      </c>
    </row>
    <row r="54" spans="2:18" ht="41.25" customHeight="1">
      <c r="B54" s="8" t="s">
        <v>48</v>
      </c>
      <c r="C54" s="97"/>
      <c r="D54" s="97"/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23095853</v>
      </c>
      <c r="N54" s="106">
        <v>0</v>
      </c>
      <c r="O54" s="106">
        <v>0</v>
      </c>
      <c r="P54" s="106">
        <v>0</v>
      </c>
      <c r="Q54" s="106">
        <f t="shared" si="2"/>
        <v>23095853</v>
      </c>
      <c r="R54" s="10">
        <f>+E54+F54</f>
        <v>0</v>
      </c>
    </row>
    <row r="55" spans="2:18" ht="41.25" customHeight="1">
      <c r="B55" s="8" t="s">
        <v>49</v>
      </c>
      <c r="C55" s="97">
        <v>798874606</v>
      </c>
      <c r="D55" s="97">
        <v>308383026</v>
      </c>
      <c r="E55" s="106">
        <v>23095853</v>
      </c>
      <c r="F55" s="106">
        <v>23095853</v>
      </c>
      <c r="G55" s="106">
        <v>23095853</v>
      </c>
      <c r="H55" s="106">
        <v>4483113.07</v>
      </c>
      <c r="I55" s="106">
        <v>40849684.55</v>
      </c>
      <c r="J55" s="106">
        <v>4292007.92</v>
      </c>
      <c r="K55" s="106">
        <v>42853869</v>
      </c>
      <c r="L55" s="106">
        <v>23095853</v>
      </c>
      <c r="M55" s="106">
        <v>0</v>
      </c>
      <c r="N55" s="106">
        <v>253337837</v>
      </c>
      <c r="O55" s="106">
        <v>46191696</v>
      </c>
      <c r="P55" s="106">
        <v>0</v>
      </c>
      <c r="Q55" s="106">
        <f t="shared" si="2"/>
        <v>484391619.53999996</v>
      </c>
      <c r="R55" s="10">
        <f>+E55+F55</f>
        <v>46191706</v>
      </c>
    </row>
    <row r="56" spans="2:18" ht="41.25" customHeight="1">
      <c r="B56" s="8" t="s">
        <v>50</v>
      </c>
      <c r="C56" s="97"/>
      <c r="D56" s="97">
        <v>7040491581</v>
      </c>
      <c r="E56" s="106">
        <v>0</v>
      </c>
      <c r="F56" s="106">
        <v>0</v>
      </c>
      <c r="G56" s="106">
        <v>229146564.72</v>
      </c>
      <c r="H56" s="106">
        <v>29147480.92</v>
      </c>
      <c r="I56" s="106">
        <v>83617399.9</v>
      </c>
      <c r="J56" s="106">
        <v>96238380.47</v>
      </c>
      <c r="K56" s="106">
        <v>8164755.75</v>
      </c>
      <c r="L56" s="106">
        <v>818025030.49</v>
      </c>
      <c r="M56" s="106">
        <v>761451147.99</v>
      </c>
      <c r="N56" s="106">
        <v>782976516.05</v>
      </c>
      <c r="O56" s="106">
        <v>2536767221.84</v>
      </c>
      <c r="P56" s="106">
        <v>0</v>
      </c>
      <c r="Q56" s="106">
        <f>E56+F56+G56+H56+I56+J56+K56+L56+M56+N56+O56+P56</f>
        <v>5345534498.13</v>
      </c>
      <c r="R56" s="10">
        <f aca="true" t="shared" si="12" ref="R56:R58">+E56+F56</f>
        <v>0</v>
      </c>
    </row>
    <row r="57" spans="2:18" ht="32.25" customHeight="1">
      <c r="B57" s="8" t="s">
        <v>51</v>
      </c>
      <c r="C57" s="97">
        <v>28634891</v>
      </c>
      <c r="D57" s="97">
        <v>28634891</v>
      </c>
      <c r="E57" s="106">
        <v>0</v>
      </c>
      <c r="F57" s="106">
        <v>0</v>
      </c>
      <c r="G57" s="106">
        <v>2183896.14</v>
      </c>
      <c r="H57" s="106">
        <v>188479.17</v>
      </c>
      <c r="I57" s="106">
        <v>16368670.38</v>
      </c>
      <c r="J57" s="106">
        <v>0</v>
      </c>
      <c r="K57" s="106">
        <v>0</v>
      </c>
      <c r="L57" s="106">
        <v>914824.51</v>
      </c>
      <c r="M57" s="106">
        <v>0</v>
      </c>
      <c r="N57" s="106">
        <v>0</v>
      </c>
      <c r="O57" s="106">
        <v>0</v>
      </c>
      <c r="P57" s="106">
        <v>0</v>
      </c>
      <c r="Q57" s="106">
        <f t="shared" si="2"/>
        <v>19655870.200000003</v>
      </c>
      <c r="R57" s="10">
        <f t="shared" si="12"/>
        <v>0</v>
      </c>
    </row>
    <row r="58" spans="2:18" ht="43.5" customHeight="1">
      <c r="B58" s="8" t="s">
        <v>52</v>
      </c>
      <c r="C58" s="97"/>
      <c r="D58" s="97"/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f t="shared" si="2"/>
        <v>0</v>
      </c>
      <c r="R58" s="10">
        <f t="shared" si="12"/>
        <v>0</v>
      </c>
    </row>
    <row r="59" spans="2:18" ht="30" customHeight="1">
      <c r="B59" s="11" t="s">
        <v>53</v>
      </c>
      <c r="C59" s="5">
        <f aca="true" t="shared" si="13" ref="C59:D59">C60+C61+C62-C63+C64+C65+C66</f>
        <v>35000000</v>
      </c>
      <c r="D59" s="5">
        <f t="shared" si="13"/>
        <v>35000000</v>
      </c>
      <c r="E59" s="105">
        <f>E60+E61+E62-E63+E64+E65+E66</f>
        <v>0</v>
      </c>
      <c r="F59" s="105">
        <f>F60+F61+F62-F63+F64+F65+F66</f>
        <v>0</v>
      </c>
      <c r="G59" s="105">
        <f>G60+G61+G62-G63+G64+G65+G66</f>
        <v>4999998</v>
      </c>
      <c r="H59" s="105">
        <f aca="true" t="shared" si="14" ref="H59:Q59">H60+H61+H62-H63+H64+H65+H66</f>
        <v>666666</v>
      </c>
      <c r="I59" s="105">
        <f t="shared" si="14"/>
        <v>5222220.88</v>
      </c>
      <c r="J59" s="105">
        <f t="shared" si="14"/>
        <v>1111110.45</v>
      </c>
      <c r="K59" s="105">
        <f t="shared" si="14"/>
        <v>666666</v>
      </c>
      <c r="L59" s="105">
        <f t="shared" si="14"/>
        <v>3000000</v>
      </c>
      <c r="M59" s="105">
        <f t="shared" si="14"/>
        <v>666666</v>
      </c>
      <c r="N59" s="105">
        <f t="shared" si="14"/>
        <v>1666666</v>
      </c>
      <c r="O59" s="105">
        <f t="shared" si="14"/>
        <v>313026386.92</v>
      </c>
      <c r="P59" s="105">
        <f>P60+P61+P62-P63+P64+P65+P66</f>
        <v>0</v>
      </c>
      <c r="Q59" s="105">
        <f t="shared" si="14"/>
        <v>331026380.25</v>
      </c>
      <c r="R59" s="6">
        <f>+E59+F59</f>
        <v>0</v>
      </c>
    </row>
    <row r="60" spans="2:18" ht="46.5" customHeight="1">
      <c r="B60" s="8" t="s">
        <v>54</v>
      </c>
      <c r="C60" s="97"/>
      <c r="D60" s="97"/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f t="shared" si="2"/>
        <v>0</v>
      </c>
      <c r="R60" s="10">
        <f aca="true" t="shared" si="15" ref="R60:R104">+E60</f>
        <v>0</v>
      </c>
    </row>
    <row r="61" spans="2:18" ht="46.5" customHeight="1">
      <c r="B61" s="8" t="s">
        <v>55</v>
      </c>
      <c r="C61" s="97">
        <v>35000000</v>
      </c>
      <c r="D61" s="97">
        <v>35000000</v>
      </c>
      <c r="E61" s="106">
        <v>0</v>
      </c>
      <c r="F61" s="106">
        <v>0</v>
      </c>
      <c r="G61" s="106">
        <v>4999998</v>
      </c>
      <c r="H61" s="106">
        <v>666666</v>
      </c>
      <c r="I61" s="106">
        <v>5222220.88</v>
      </c>
      <c r="J61" s="106">
        <v>1111110.45</v>
      </c>
      <c r="K61" s="106">
        <v>666666</v>
      </c>
      <c r="L61" s="106">
        <v>3000000</v>
      </c>
      <c r="M61" s="106">
        <v>666666</v>
      </c>
      <c r="N61" s="106">
        <v>1666666</v>
      </c>
      <c r="O61" s="106">
        <v>313026386.92</v>
      </c>
      <c r="P61" s="106">
        <v>0</v>
      </c>
      <c r="Q61" s="106">
        <f t="shared" si="2"/>
        <v>331026380.25</v>
      </c>
      <c r="R61" s="10">
        <f t="shared" si="15"/>
        <v>0</v>
      </c>
    </row>
    <row r="62" spans="2:18" ht="46.5" customHeight="1">
      <c r="B62" s="8" t="s">
        <v>56</v>
      </c>
      <c r="C62" s="97">
        <v>0</v>
      </c>
      <c r="D62" s="97">
        <v>0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f t="shared" si="2"/>
        <v>0</v>
      </c>
      <c r="R62" s="10">
        <f t="shared" si="15"/>
        <v>0</v>
      </c>
    </row>
    <row r="63" spans="2:18" ht="46.5" customHeight="1">
      <c r="B63" s="8" t="s">
        <v>57</v>
      </c>
      <c r="C63" s="97">
        <v>0</v>
      </c>
      <c r="D63" s="97">
        <v>0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f t="shared" si="2"/>
        <v>0</v>
      </c>
      <c r="R63" s="10">
        <f t="shared" si="15"/>
        <v>0</v>
      </c>
    </row>
    <row r="64" spans="2:18" ht="42.75" customHeight="1">
      <c r="B64" s="8" t="s">
        <v>58</v>
      </c>
      <c r="C64" s="97">
        <v>0</v>
      </c>
      <c r="D64" s="97">
        <v>0</v>
      </c>
      <c r="E64" s="106">
        <v>0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f t="shared" si="2"/>
        <v>0</v>
      </c>
      <c r="R64" s="10">
        <f t="shared" si="15"/>
        <v>0</v>
      </c>
    </row>
    <row r="65" spans="2:18" ht="42.75" customHeight="1">
      <c r="B65" s="8" t="s">
        <v>59</v>
      </c>
      <c r="C65" s="97">
        <v>0</v>
      </c>
      <c r="D65" s="97">
        <v>0</v>
      </c>
      <c r="E65" s="106">
        <v>0</v>
      </c>
      <c r="F65" s="106">
        <v>0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f t="shared" si="2"/>
        <v>0</v>
      </c>
      <c r="R65" s="10">
        <f t="shared" si="15"/>
        <v>0</v>
      </c>
    </row>
    <row r="66" spans="2:18" ht="32.25" customHeight="1">
      <c r="B66" s="8" t="s">
        <v>60</v>
      </c>
      <c r="C66" s="97">
        <v>0</v>
      </c>
      <c r="D66" s="97">
        <v>0</v>
      </c>
      <c r="E66" s="106">
        <v>0</v>
      </c>
      <c r="F66" s="106">
        <v>0</v>
      </c>
      <c r="G66" s="106">
        <v>0</v>
      </c>
      <c r="H66" s="106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06">
        <f t="shared" si="2"/>
        <v>0</v>
      </c>
      <c r="R66" s="10">
        <f t="shared" si="15"/>
        <v>0</v>
      </c>
    </row>
    <row r="67" spans="2:18" ht="32.25" customHeight="1">
      <c r="B67" s="11" t="s">
        <v>61</v>
      </c>
      <c r="C67" s="5">
        <f aca="true" t="shared" si="16" ref="C67:D67">C68+C69+C70+C71+C72+C73+C74+C75+C76</f>
        <v>102387097</v>
      </c>
      <c r="D67" s="5">
        <f t="shared" si="16"/>
        <v>82627272</v>
      </c>
      <c r="E67" s="105">
        <f>E68+E69+E70+E71+E72+E73+E74+E75+E76</f>
        <v>0</v>
      </c>
      <c r="F67" s="105">
        <f>F68+F69+F70+F71+F72+F73+F74+F75+F76</f>
        <v>0</v>
      </c>
      <c r="G67" s="105">
        <f>G68+G69+G70+G71+G72+G73+G74+G75+G76</f>
        <v>3201811.9899999998</v>
      </c>
      <c r="H67" s="105">
        <f>H68+H69+H70+H71+H72+H73+H74+H75+H76</f>
        <v>447798.62</v>
      </c>
      <c r="I67" s="105">
        <f aca="true" t="shared" si="17" ref="I67:P67">I68+I69+I70+I71+I72+I73+I74+I75+I76</f>
        <v>1064636.42</v>
      </c>
      <c r="J67" s="105">
        <f t="shared" si="17"/>
        <v>1092121.99</v>
      </c>
      <c r="K67" s="105">
        <f t="shared" si="17"/>
        <v>38780.7</v>
      </c>
      <c r="L67" s="105">
        <f t="shared" si="17"/>
        <v>0</v>
      </c>
      <c r="M67" s="105">
        <f t="shared" si="17"/>
        <v>652189.0700000001</v>
      </c>
      <c r="N67" s="105">
        <f t="shared" si="17"/>
        <v>1326820.4</v>
      </c>
      <c r="O67" s="105">
        <f t="shared" si="17"/>
        <v>1988466.18</v>
      </c>
      <c r="P67" s="105">
        <f t="shared" si="17"/>
        <v>0</v>
      </c>
      <c r="Q67" s="105">
        <f>Q68+Q69+Q70+Q71+Q72+Q73+Q74+Q75+Q76</f>
        <v>9812625.37</v>
      </c>
      <c r="R67" s="6">
        <f t="shared" si="15"/>
        <v>0</v>
      </c>
    </row>
    <row r="68" spans="2:18" ht="25.5" customHeight="1">
      <c r="B68" s="8" t="s">
        <v>62</v>
      </c>
      <c r="C68" s="97">
        <v>58021072</v>
      </c>
      <c r="D68" s="97">
        <v>36014346.8</v>
      </c>
      <c r="E68" s="106">
        <v>0</v>
      </c>
      <c r="F68" s="106">
        <v>0</v>
      </c>
      <c r="G68" s="106">
        <v>28744.8</v>
      </c>
      <c r="H68" s="106">
        <v>0</v>
      </c>
      <c r="I68" s="106">
        <v>337836.41</v>
      </c>
      <c r="J68" s="106">
        <v>1058941.96</v>
      </c>
      <c r="K68" s="106">
        <v>0</v>
      </c>
      <c r="L68" s="106">
        <v>0</v>
      </c>
      <c r="M68" s="106">
        <v>492889.07</v>
      </c>
      <c r="N68" s="106">
        <v>1310830.4</v>
      </c>
      <c r="O68" s="106">
        <v>1988466.18</v>
      </c>
      <c r="P68" s="106">
        <v>0</v>
      </c>
      <c r="Q68" s="106">
        <f aca="true" t="shared" si="18" ref="Q68:Q76">E68+F68+G68+H68+I68+J68+K68+L68+M68+N68+O68+P68</f>
        <v>5217708.819999999</v>
      </c>
      <c r="R68" s="10">
        <f t="shared" si="15"/>
        <v>0</v>
      </c>
    </row>
    <row r="69" spans="2:18" ht="36" customHeight="1">
      <c r="B69" s="8" t="s">
        <v>63</v>
      </c>
      <c r="C69" s="97">
        <v>546500</v>
      </c>
      <c r="D69" s="97">
        <v>1931260</v>
      </c>
      <c r="E69" s="106">
        <v>0</v>
      </c>
      <c r="F69" s="106">
        <v>0</v>
      </c>
      <c r="G69" s="106">
        <v>51176.6</v>
      </c>
      <c r="H69" s="106">
        <v>381482.31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f t="shared" si="18"/>
        <v>432658.91</v>
      </c>
      <c r="R69" s="10">
        <f t="shared" si="15"/>
        <v>0</v>
      </c>
    </row>
    <row r="70" spans="2:18" ht="33.75" customHeight="1">
      <c r="B70" s="8" t="s">
        <v>64</v>
      </c>
      <c r="C70" s="97"/>
      <c r="D70" s="97">
        <v>50000</v>
      </c>
      <c r="E70" s="106">
        <v>0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f t="shared" si="18"/>
        <v>0</v>
      </c>
      <c r="R70" s="10">
        <f t="shared" si="15"/>
        <v>0</v>
      </c>
    </row>
    <row r="71" spans="2:18" ht="44.25" customHeight="1">
      <c r="B71" s="8" t="s">
        <v>65</v>
      </c>
      <c r="C71" s="97">
        <v>30200001</v>
      </c>
      <c r="D71" s="97">
        <v>32700001</v>
      </c>
      <c r="E71" s="106">
        <v>0</v>
      </c>
      <c r="F71" s="106">
        <v>0</v>
      </c>
      <c r="G71" s="106">
        <v>2255000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f t="shared" si="18"/>
        <v>2255000</v>
      </c>
      <c r="R71" s="10">
        <f t="shared" si="15"/>
        <v>0</v>
      </c>
    </row>
    <row r="72" spans="2:18" ht="35.25" customHeight="1">
      <c r="B72" s="8" t="s">
        <v>66</v>
      </c>
      <c r="C72" s="97">
        <v>3470444</v>
      </c>
      <c r="D72" s="97">
        <v>6582584.2</v>
      </c>
      <c r="E72" s="106">
        <v>0</v>
      </c>
      <c r="F72" s="106">
        <v>0</v>
      </c>
      <c r="G72" s="106">
        <v>747710.59</v>
      </c>
      <c r="H72" s="106">
        <v>66316.31</v>
      </c>
      <c r="I72" s="106">
        <v>726800.01</v>
      </c>
      <c r="J72" s="106">
        <v>33180.03</v>
      </c>
      <c r="K72" s="106">
        <v>38780.7</v>
      </c>
      <c r="L72" s="106">
        <v>0</v>
      </c>
      <c r="M72" s="106">
        <v>0</v>
      </c>
      <c r="N72" s="106">
        <v>15990</v>
      </c>
      <c r="O72" s="106">
        <v>0</v>
      </c>
      <c r="P72" s="106">
        <v>0</v>
      </c>
      <c r="Q72" s="106">
        <f t="shared" si="18"/>
        <v>1628777.64</v>
      </c>
      <c r="R72" s="10">
        <f t="shared" si="15"/>
        <v>0</v>
      </c>
    </row>
    <row r="73" spans="2:18" ht="30.75" customHeight="1">
      <c r="B73" s="8" t="s">
        <v>67</v>
      </c>
      <c r="C73" s="97">
        <v>2203564</v>
      </c>
      <c r="D73" s="97">
        <v>2103564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f t="shared" si="18"/>
        <v>0</v>
      </c>
      <c r="R73" s="10">
        <f t="shared" si="15"/>
        <v>0</v>
      </c>
    </row>
    <row r="74" spans="2:18" ht="30.75" customHeight="1">
      <c r="B74" s="8" t="s">
        <v>68</v>
      </c>
      <c r="C74" s="97"/>
      <c r="D74" s="97"/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f t="shared" si="18"/>
        <v>0</v>
      </c>
      <c r="R74" s="10">
        <f t="shared" si="15"/>
        <v>0</v>
      </c>
    </row>
    <row r="75" spans="2:18" ht="30" customHeight="1">
      <c r="B75" s="8" t="s">
        <v>69</v>
      </c>
      <c r="C75" s="97">
        <v>7945516</v>
      </c>
      <c r="D75" s="97">
        <v>2945516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f t="shared" si="18"/>
        <v>0</v>
      </c>
      <c r="R75" s="10">
        <f t="shared" si="15"/>
        <v>0</v>
      </c>
    </row>
    <row r="76" spans="2:18" ht="50.25" customHeight="1">
      <c r="B76" s="8" t="s">
        <v>70</v>
      </c>
      <c r="C76" s="97"/>
      <c r="D76" s="97">
        <v>300000</v>
      </c>
      <c r="E76" s="106">
        <v>0</v>
      </c>
      <c r="F76" s="106">
        <v>0</v>
      </c>
      <c r="G76" s="106">
        <v>119180</v>
      </c>
      <c r="H76" s="106">
        <v>0</v>
      </c>
      <c r="I76" s="106">
        <v>0</v>
      </c>
      <c r="J76" s="106">
        <v>0</v>
      </c>
      <c r="K76" s="106">
        <v>0</v>
      </c>
      <c r="L76" s="106">
        <v>0</v>
      </c>
      <c r="M76" s="106">
        <v>159300</v>
      </c>
      <c r="N76" s="106">
        <v>0</v>
      </c>
      <c r="O76" s="106">
        <v>0</v>
      </c>
      <c r="P76" s="106">
        <v>0</v>
      </c>
      <c r="Q76" s="106">
        <f t="shared" si="18"/>
        <v>278480</v>
      </c>
      <c r="R76" s="10">
        <f t="shared" si="15"/>
        <v>0</v>
      </c>
    </row>
    <row r="77" spans="2:18" ht="28.5" customHeight="1">
      <c r="B77" s="11" t="s">
        <v>71</v>
      </c>
      <c r="C77" s="5">
        <f aca="true" t="shared" si="19" ref="C77:D77">C78+C79+C80-C81</f>
        <v>1200000</v>
      </c>
      <c r="D77" s="5">
        <f t="shared" si="19"/>
        <v>1200000</v>
      </c>
      <c r="E77" s="105">
        <f>E78+E79+E80-E81</f>
        <v>0</v>
      </c>
      <c r="F77" s="105">
        <f>F78+F79+F80-F81</f>
        <v>0</v>
      </c>
      <c r="G77" s="105">
        <f aca="true" t="shared" si="20" ref="G77:P77">G78+G79+G80-G81</f>
        <v>0</v>
      </c>
      <c r="H77" s="105">
        <f t="shared" si="20"/>
        <v>0</v>
      </c>
      <c r="I77" s="105">
        <f t="shared" si="20"/>
        <v>0</v>
      </c>
      <c r="J77" s="105">
        <f t="shared" si="20"/>
        <v>0</v>
      </c>
      <c r="K77" s="105">
        <f t="shared" si="20"/>
        <v>0</v>
      </c>
      <c r="L77" s="105">
        <f t="shared" si="20"/>
        <v>0</v>
      </c>
      <c r="M77" s="105">
        <f t="shared" si="20"/>
        <v>0</v>
      </c>
      <c r="N77" s="105">
        <f t="shared" si="20"/>
        <v>0</v>
      </c>
      <c r="O77" s="105">
        <f t="shared" si="20"/>
        <v>0</v>
      </c>
      <c r="P77" s="105">
        <f t="shared" si="20"/>
        <v>0</v>
      </c>
      <c r="Q77" s="105">
        <f>Q78+Q79+Q80-Q81</f>
        <v>0</v>
      </c>
      <c r="R77" s="123">
        <f t="shared" si="15"/>
        <v>0</v>
      </c>
    </row>
    <row r="78" spans="2:18" ht="24" customHeight="1">
      <c r="B78" s="8" t="s">
        <v>72</v>
      </c>
      <c r="C78" s="97">
        <v>1200000</v>
      </c>
      <c r="D78" s="97">
        <v>1200000</v>
      </c>
      <c r="E78" s="106">
        <v>0</v>
      </c>
      <c r="F78" s="106">
        <v>0</v>
      </c>
      <c r="G78" s="106">
        <v>0</v>
      </c>
      <c r="H78" s="106">
        <v>0</v>
      </c>
      <c r="I78" s="106">
        <v>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0</v>
      </c>
      <c r="Q78" s="106">
        <f>E78+F78+G78+H78+I78+J78+K78+L78+M78+N78+O78+P78</f>
        <v>0</v>
      </c>
      <c r="R78" s="123">
        <f t="shared" si="15"/>
        <v>0</v>
      </c>
    </row>
    <row r="79" spans="2:18" ht="29.25" customHeight="1">
      <c r="B79" s="8" t="s">
        <v>73</v>
      </c>
      <c r="C79" s="97"/>
      <c r="D79" s="97"/>
      <c r="E79" s="106">
        <v>0</v>
      </c>
      <c r="F79" s="106">
        <v>0</v>
      </c>
      <c r="G79" s="106">
        <v>0</v>
      </c>
      <c r="H79" s="106">
        <v>0</v>
      </c>
      <c r="I79" s="106">
        <v>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6">
        <f>E79+F79+G79+H79+I79+J79+K79+L79+M79+N79+O79+P79</f>
        <v>0</v>
      </c>
      <c r="R79" s="123">
        <f t="shared" si="15"/>
        <v>0</v>
      </c>
    </row>
    <row r="80" spans="2:18" ht="35.25" customHeight="1">
      <c r="B80" s="8" t="s">
        <v>74</v>
      </c>
      <c r="C80" s="97"/>
      <c r="D80" s="97"/>
      <c r="E80" s="106">
        <v>0</v>
      </c>
      <c r="F80" s="106">
        <v>0</v>
      </c>
      <c r="G80" s="106">
        <v>0</v>
      </c>
      <c r="H80" s="106">
        <v>0</v>
      </c>
      <c r="I80" s="106">
        <v>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f>E80+F80+G80+H80+I80+J80+K80+L80+M80+N80+O80+P80</f>
        <v>0</v>
      </c>
      <c r="R80" s="123">
        <f t="shared" si="15"/>
        <v>0</v>
      </c>
    </row>
    <row r="81" spans="2:18" ht="44.25" customHeight="1" thickBot="1">
      <c r="B81" s="12" t="s">
        <v>75</v>
      </c>
      <c r="C81" s="99"/>
      <c r="D81" s="99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f>E81+F81+G81+H81+I81+J81+K81+L81+M81+N81+O81+P81</f>
        <v>0</v>
      </c>
      <c r="R81" s="14">
        <f t="shared" si="15"/>
        <v>0</v>
      </c>
    </row>
    <row r="82" spans="2:18" ht="18" customHeight="1">
      <c r="B82" s="15"/>
      <c r="C82" s="100"/>
      <c r="D82" s="100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7">
        <f t="shared" si="15"/>
        <v>0</v>
      </c>
    </row>
    <row r="83" spans="2:18" ht="12" customHeight="1" thickBot="1">
      <c r="B83" s="15"/>
      <c r="C83" s="100"/>
      <c r="D83" s="100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8">
        <f t="shared" si="15"/>
        <v>0</v>
      </c>
    </row>
    <row r="84" spans="2:18" ht="33" customHeight="1">
      <c r="B84" s="19" t="s">
        <v>76</v>
      </c>
      <c r="C84" s="102"/>
      <c r="D84" s="102"/>
      <c r="E84" s="20">
        <f>E85+E86+E87+E88+E89</f>
        <v>0</v>
      </c>
      <c r="F84" s="20">
        <f aca="true" t="shared" si="21" ref="F84:P84">F85+F86+F87+F88+F89</f>
        <v>0</v>
      </c>
      <c r="G84" s="20">
        <f t="shared" si="21"/>
        <v>0</v>
      </c>
      <c r="H84" s="20">
        <f t="shared" si="21"/>
        <v>0</v>
      </c>
      <c r="I84" s="20">
        <f t="shared" si="21"/>
        <v>0</v>
      </c>
      <c r="J84" s="20">
        <f t="shared" si="21"/>
        <v>0</v>
      </c>
      <c r="K84" s="20">
        <f t="shared" si="21"/>
        <v>0</v>
      </c>
      <c r="L84" s="20">
        <f t="shared" si="21"/>
        <v>0</v>
      </c>
      <c r="M84" s="20">
        <f t="shared" si="21"/>
        <v>0</v>
      </c>
      <c r="N84" s="20">
        <f t="shared" si="21"/>
        <v>0</v>
      </c>
      <c r="O84" s="20">
        <f t="shared" si="21"/>
        <v>0</v>
      </c>
      <c r="P84" s="20">
        <f t="shared" si="21"/>
        <v>0</v>
      </c>
      <c r="Q84" s="20">
        <f>Q85+Q86+Q87+Q88+Q89</f>
        <v>0</v>
      </c>
      <c r="R84" s="21">
        <f t="shared" si="15"/>
        <v>0</v>
      </c>
    </row>
    <row r="85" spans="2:18" ht="30" customHeight="1">
      <c r="B85" s="8" t="s">
        <v>77</v>
      </c>
      <c r="C85" s="97"/>
      <c r="D85" s="97"/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f>E85+F85+G85+H85+I85+J85+K85+L85+M85+N85+O85+P85</f>
        <v>0</v>
      </c>
      <c r="R85" s="123">
        <f t="shared" si="15"/>
        <v>0</v>
      </c>
    </row>
    <row r="86" spans="2:18" ht="37.5" customHeight="1">
      <c r="B86" s="8" t="s">
        <v>78</v>
      </c>
      <c r="C86" s="97"/>
      <c r="D86" s="97"/>
      <c r="E86" s="106">
        <v>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f>E86+F86+G86+H86+I86+J86+K86+L86+M86+N86+O86+P86</f>
        <v>0</v>
      </c>
      <c r="R86" s="123">
        <f t="shared" si="15"/>
        <v>0</v>
      </c>
    </row>
    <row r="87" spans="2:18" ht="37.5" customHeight="1">
      <c r="B87" s="8" t="s">
        <v>79</v>
      </c>
      <c r="C87" s="97"/>
      <c r="D87" s="97"/>
      <c r="E87" s="106">
        <v>0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f>E87+F87+G87+H87+I87+J87+K87+L87+M87+N87+O87+P87</f>
        <v>0</v>
      </c>
      <c r="R87" s="123">
        <f t="shared" si="15"/>
        <v>0</v>
      </c>
    </row>
    <row r="88" spans="2:18" ht="30" customHeight="1">
      <c r="B88" s="8" t="s">
        <v>80</v>
      </c>
      <c r="C88" s="97"/>
      <c r="D88" s="97"/>
      <c r="E88" s="106">
        <v>0</v>
      </c>
      <c r="F88" s="106">
        <v>0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f>E88+F88+G88+H88+I88+J88+K88+L88+M88+N88+O88+P88</f>
        <v>0</v>
      </c>
      <c r="R88" s="123">
        <f t="shared" si="15"/>
        <v>0</v>
      </c>
    </row>
    <row r="89" spans="2:18" ht="30" customHeight="1">
      <c r="B89" s="8" t="s">
        <v>81</v>
      </c>
      <c r="C89" s="97"/>
      <c r="D89" s="97"/>
      <c r="E89" s="106">
        <v>0</v>
      </c>
      <c r="F89" s="106">
        <v>0</v>
      </c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f>E89+F89+G89+H89+I89+J89+K89+L89+M89+N89+O89+P89</f>
        <v>0</v>
      </c>
      <c r="R89" s="123">
        <f t="shared" si="15"/>
        <v>0</v>
      </c>
    </row>
    <row r="90" spans="2:18" ht="24.95" customHeight="1">
      <c r="B90" s="11" t="s">
        <v>82</v>
      </c>
      <c r="C90" s="98"/>
      <c r="D90" s="98"/>
      <c r="E90" s="105">
        <f>E91+E92+E93-E94</f>
        <v>0</v>
      </c>
      <c r="F90" s="105">
        <f>F91+F92+F93-F94</f>
        <v>0</v>
      </c>
      <c r="G90" s="105">
        <f>G91+G92+G93-G94</f>
        <v>0</v>
      </c>
      <c r="H90" s="105">
        <f aca="true" t="shared" si="22" ref="H90:P90">H91+H92+H93-H94</f>
        <v>0</v>
      </c>
      <c r="I90" s="105">
        <f t="shared" si="22"/>
        <v>0</v>
      </c>
      <c r="J90" s="105">
        <f t="shared" si="22"/>
        <v>0</v>
      </c>
      <c r="K90" s="105">
        <f t="shared" si="22"/>
        <v>0</v>
      </c>
      <c r="L90" s="105">
        <f t="shared" si="22"/>
        <v>0</v>
      </c>
      <c r="M90" s="105">
        <f t="shared" si="22"/>
        <v>0</v>
      </c>
      <c r="N90" s="105">
        <f t="shared" si="22"/>
        <v>0</v>
      </c>
      <c r="O90" s="105">
        <f t="shared" si="22"/>
        <v>0</v>
      </c>
      <c r="P90" s="105">
        <f t="shared" si="22"/>
        <v>0</v>
      </c>
      <c r="Q90" s="105">
        <f>Q91+Q92+Q93-Q94</f>
        <v>0</v>
      </c>
      <c r="R90" s="123">
        <f t="shared" si="15"/>
        <v>0</v>
      </c>
    </row>
    <row r="91" spans="2:18" ht="24.95" customHeight="1">
      <c r="B91" s="8" t="s">
        <v>83</v>
      </c>
      <c r="C91" s="97"/>
      <c r="D91" s="97"/>
      <c r="E91" s="106">
        <v>0</v>
      </c>
      <c r="F91" s="106">
        <v>0</v>
      </c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f>E91+F91+G91+H91+I91+J91+K91+L91+M91+N91+O91+P91</f>
        <v>0</v>
      </c>
      <c r="R91" s="123">
        <f t="shared" si="15"/>
        <v>0</v>
      </c>
    </row>
    <row r="92" spans="2:18" ht="24.95" customHeight="1">
      <c r="B92" s="8" t="s">
        <v>84</v>
      </c>
      <c r="C92" s="97"/>
      <c r="D92" s="97"/>
      <c r="E92" s="106">
        <v>0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f>E92+F92+G92+H92+I92+J92+K92+L92+M92+N92+O92+P92</f>
        <v>0</v>
      </c>
      <c r="R92" s="123">
        <f t="shared" si="15"/>
        <v>0</v>
      </c>
    </row>
    <row r="93" spans="2:18" ht="24.95" customHeight="1">
      <c r="B93" s="8" t="s">
        <v>85</v>
      </c>
      <c r="C93" s="97"/>
      <c r="D93" s="97"/>
      <c r="E93" s="106">
        <v>0</v>
      </c>
      <c r="F93" s="106">
        <v>0</v>
      </c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f>E93+F93+G93+H93+I93+J93+K93+L93+M93+N93+O93+P93</f>
        <v>0</v>
      </c>
      <c r="R93" s="123">
        <f t="shared" si="15"/>
        <v>0</v>
      </c>
    </row>
    <row r="94" spans="2:18" ht="39" customHeight="1">
      <c r="B94" s="8" t="s">
        <v>86</v>
      </c>
      <c r="C94" s="97"/>
      <c r="D94" s="97"/>
      <c r="E94" s="106">
        <v>0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f>E94+F94+G94+H94+I94+J94+K94+L94+M94+N94+O94+P94</f>
        <v>0</v>
      </c>
      <c r="R94" s="123">
        <f t="shared" si="15"/>
        <v>0</v>
      </c>
    </row>
    <row r="95" spans="2:20" ht="28.5" customHeight="1" thickBot="1">
      <c r="B95" s="22" t="s">
        <v>87</v>
      </c>
      <c r="C95" s="103">
        <f>+C22+C28+C38+C59+C67+C77+C48</f>
        <v>6714043346</v>
      </c>
      <c r="D95" s="103">
        <f>+D22+D28+D38+D59+D67+D77+D48</f>
        <v>13598778716</v>
      </c>
      <c r="E95" s="23">
        <f>E22+E28+E38+E48+E59+E67+E77+E84+E90</f>
        <v>255464607.8</v>
      </c>
      <c r="F95" s="23">
        <f>F22+F28+F38+F48+F59+F67+F77+F84+F90</f>
        <v>329821169.74</v>
      </c>
      <c r="G95" s="23">
        <f>G22+G28+G38+G48+G59+G67+G77+G84+G90</f>
        <v>554476871.72</v>
      </c>
      <c r="H95" s="23">
        <f aca="true" t="shared" si="23" ref="H95:P95">H22+H28+H38+H48+H59+H67</f>
        <v>356247205.28</v>
      </c>
      <c r="I95" s="23">
        <f t="shared" si="23"/>
        <v>428327562.45</v>
      </c>
      <c r="J95" s="23">
        <f t="shared" si="23"/>
        <v>413508313.17</v>
      </c>
      <c r="K95" s="23">
        <f t="shared" si="23"/>
        <v>360949038.28</v>
      </c>
      <c r="L95" s="23">
        <f t="shared" si="23"/>
        <v>1204267778.77</v>
      </c>
      <c r="M95" s="23">
        <f t="shared" si="23"/>
        <v>1267247686.18</v>
      </c>
      <c r="N95" s="23">
        <f t="shared" si="23"/>
        <v>1373029102.89</v>
      </c>
      <c r="O95" s="23">
        <f t="shared" si="23"/>
        <v>3327648517.9500003</v>
      </c>
      <c r="P95" s="23">
        <f t="shared" si="23"/>
        <v>0</v>
      </c>
      <c r="Q95" s="23">
        <f>Q22+Q28+Q38+Q48+Q59+Q67+Q77+Q84+Q90</f>
        <v>9870987854.230001</v>
      </c>
      <c r="R95" s="24">
        <f>+R77+R67+R59+R48+R38+R28+R22</f>
        <v>585285777.54</v>
      </c>
      <c r="T95" s="89"/>
    </row>
    <row r="96" spans="2:18" ht="28.5" customHeight="1">
      <c r="B96" s="25" t="s">
        <v>88</v>
      </c>
      <c r="C96" s="77"/>
      <c r="D96" s="77"/>
      <c r="E96" s="26">
        <f aca="true" t="shared" si="24" ref="E96:O96">E97+E100+E103</f>
        <v>0</v>
      </c>
      <c r="F96" s="26">
        <f t="shared" si="24"/>
        <v>0</v>
      </c>
      <c r="G96" s="26">
        <f t="shared" si="24"/>
        <v>0</v>
      </c>
      <c r="H96" s="27">
        <f t="shared" si="24"/>
        <v>0</v>
      </c>
      <c r="I96" s="27">
        <f t="shared" si="24"/>
        <v>0</v>
      </c>
      <c r="J96" s="27">
        <f t="shared" si="24"/>
        <v>0</v>
      </c>
      <c r="K96" s="27">
        <f t="shared" si="24"/>
        <v>0</v>
      </c>
      <c r="L96" s="27">
        <f t="shared" si="24"/>
        <v>0</v>
      </c>
      <c r="M96" s="27">
        <f t="shared" si="24"/>
        <v>0</v>
      </c>
      <c r="N96" s="27">
        <f t="shared" si="24"/>
        <v>0</v>
      </c>
      <c r="O96" s="27">
        <f t="shared" si="24"/>
        <v>0</v>
      </c>
      <c r="P96" s="27">
        <f>P97+P100+P103</f>
        <v>0</v>
      </c>
      <c r="Q96" s="17">
        <f aca="true" t="shared" si="25" ref="Q96:Q104">E96+F96+G96+H96+I96+J96+K96+L96+M96+N96+O96+P96</f>
        <v>0</v>
      </c>
      <c r="R96" s="123">
        <f t="shared" si="15"/>
        <v>0</v>
      </c>
    </row>
    <row r="97" spans="2:18" ht="28.5" customHeight="1">
      <c r="B97" s="11" t="s">
        <v>89</v>
      </c>
      <c r="C97" s="76"/>
      <c r="D97" s="76"/>
      <c r="E97" s="106">
        <f aca="true" t="shared" si="26" ref="E97:O97">E98+E99</f>
        <v>0</v>
      </c>
      <c r="F97" s="106">
        <f t="shared" si="26"/>
        <v>0</v>
      </c>
      <c r="G97" s="106">
        <f t="shared" si="26"/>
        <v>0</v>
      </c>
      <c r="H97" s="124">
        <f t="shared" si="26"/>
        <v>0</v>
      </c>
      <c r="I97" s="124">
        <f t="shared" si="26"/>
        <v>0</v>
      </c>
      <c r="J97" s="124">
        <f t="shared" si="26"/>
        <v>0</v>
      </c>
      <c r="K97" s="124">
        <f t="shared" si="26"/>
        <v>0</v>
      </c>
      <c r="L97" s="124">
        <f t="shared" si="26"/>
        <v>0</v>
      </c>
      <c r="M97" s="124">
        <f t="shared" si="26"/>
        <v>0</v>
      </c>
      <c r="N97" s="124">
        <f t="shared" si="26"/>
        <v>0</v>
      </c>
      <c r="O97" s="124">
        <f t="shared" si="26"/>
        <v>0</v>
      </c>
      <c r="P97" s="124">
        <f>P98+P99</f>
        <v>0</v>
      </c>
      <c r="Q97" s="106">
        <f t="shared" si="25"/>
        <v>0</v>
      </c>
      <c r="R97" s="123">
        <f t="shared" si="15"/>
        <v>0</v>
      </c>
    </row>
    <row r="98" spans="2:18" ht="38.25" customHeight="1">
      <c r="B98" s="28" t="s">
        <v>90</v>
      </c>
      <c r="C98" s="78"/>
      <c r="D98" s="78"/>
      <c r="E98" s="122">
        <v>0</v>
      </c>
      <c r="F98" s="122">
        <v>0</v>
      </c>
      <c r="G98" s="122">
        <v>0</v>
      </c>
      <c r="H98" s="115">
        <v>0</v>
      </c>
      <c r="I98" s="115">
        <v>0</v>
      </c>
      <c r="J98" s="115">
        <v>0</v>
      </c>
      <c r="K98" s="115">
        <v>0</v>
      </c>
      <c r="L98" s="115">
        <v>0</v>
      </c>
      <c r="M98" s="115">
        <v>0</v>
      </c>
      <c r="N98" s="115">
        <v>0</v>
      </c>
      <c r="O98" s="115">
        <v>0</v>
      </c>
      <c r="P98" s="115">
        <v>0</v>
      </c>
      <c r="Q98" s="106">
        <f t="shared" si="25"/>
        <v>0</v>
      </c>
      <c r="R98" s="123">
        <f t="shared" si="15"/>
        <v>0</v>
      </c>
    </row>
    <row r="99" spans="2:18" ht="39" customHeight="1">
      <c r="B99" s="28" t="s">
        <v>91</v>
      </c>
      <c r="C99" s="78"/>
      <c r="D99" s="78"/>
      <c r="E99" s="122">
        <v>0</v>
      </c>
      <c r="F99" s="122">
        <v>0</v>
      </c>
      <c r="G99" s="122">
        <v>0</v>
      </c>
      <c r="H99" s="115">
        <v>0</v>
      </c>
      <c r="I99" s="115">
        <v>0</v>
      </c>
      <c r="J99" s="115">
        <v>0</v>
      </c>
      <c r="K99" s="115">
        <v>0</v>
      </c>
      <c r="L99" s="115">
        <v>0</v>
      </c>
      <c r="M99" s="115">
        <v>0</v>
      </c>
      <c r="N99" s="115">
        <v>0</v>
      </c>
      <c r="O99" s="115">
        <v>0</v>
      </c>
      <c r="P99" s="115">
        <v>0</v>
      </c>
      <c r="Q99" s="106">
        <f t="shared" si="25"/>
        <v>0</v>
      </c>
      <c r="R99" s="123">
        <f t="shared" si="15"/>
        <v>0</v>
      </c>
    </row>
    <row r="100" spans="2:18" ht="28.5" customHeight="1">
      <c r="B100" s="11" t="s">
        <v>92</v>
      </c>
      <c r="C100" s="76"/>
      <c r="D100" s="76"/>
      <c r="E100" s="106">
        <f>E101+E102</f>
        <v>0</v>
      </c>
      <c r="F100" s="106">
        <f aca="true" t="shared" si="27" ref="F100:O100">F101+F102</f>
        <v>0</v>
      </c>
      <c r="G100" s="106">
        <f t="shared" si="27"/>
        <v>0</v>
      </c>
      <c r="H100" s="124">
        <f t="shared" si="27"/>
        <v>0</v>
      </c>
      <c r="I100" s="124">
        <f t="shared" si="27"/>
        <v>0</v>
      </c>
      <c r="J100" s="124">
        <f t="shared" si="27"/>
        <v>0</v>
      </c>
      <c r="K100" s="124">
        <f t="shared" si="27"/>
        <v>0</v>
      </c>
      <c r="L100" s="124">
        <f t="shared" si="27"/>
        <v>0</v>
      </c>
      <c r="M100" s="124">
        <f>M101+M102</f>
        <v>0</v>
      </c>
      <c r="N100" s="124">
        <f t="shared" si="27"/>
        <v>0</v>
      </c>
      <c r="O100" s="124">
        <f t="shared" si="27"/>
        <v>0</v>
      </c>
      <c r="P100" s="124">
        <f>P101+P102</f>
        <v>0</v>
      </c>
      <c r="Q100" s="106">
        <f t="shared" si="25"/>
        <v>0</v>
      </c>
      <c r="R100" s="123">
        <f t="shared" si="15"/>
        <v>0</v>
      </c>
    </row>
    <row r="101" spans="2:18" ht="24.95" customHeight="1">
      <c r="B101" s="28" t="s">
        <v>93</v>
      </c>
      <c r="C101" s="78"/>
      <c r="D101" s="78"/>
      <c r="E101" s="106">
        <v>0</v>
      </c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f t="shared" si="25"/>
        <v>0</v>
      </c>
      <c r="R101" s="123">
        <f t="shared" si="15"/>
        <v>0</v>
      </c>
    </row>
    <row r="102" spans="2:18" ht="24.95" customHeight="1">
      <c r="B102" s="28" t="s">
        <v>94</v>
      </c>
      <c r="C102" s="78"/>
      <c r="D102" s="78"/>
      <c r="E102" s="106">
        <v>0</v>
      </c>
      <c r="F102" s="106">
        <v>0</v>
      </c>
      <c r="G102" s="106">
        <v>0</v>
      </c>
      <c r="H102" s="124">
        <v>0</v>
      </c>
      <c r="I102" s="124">
        <v>0</v>
      </c>
      <c r="J102" s="124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06">
        <f t="shared" si="25"/>
        <v>0</v>
      </c>
      <c r="R102" s="123">
        <f t="shared" si="15"/>
        <v>0</v>
      </c>
    </row>
    <row r="103" spans="2:18" ht="30" customHeight="1">
      <c r="B103" s="11" t="s">
        <v>95</v>
      </c>
      <c r="C103" s="76"/>
      <c r="D103" s="76"/>
      <c r="E103" s="106">
        <f aca="true" t="shared" si="28" ref="E103:P103">E104</f>
        <v>0</v>
      </c>
      <c r="F103" s="106">
        <f t="shared" si="28"/>
        <v>0</v>
      </c>
      <c r="G103" s="106">
        <f t="shared" si="28"/>
        <v>0</v>
      </c>
      <c r="H103" s="124">
        <f t="shared" si="28"/>
        <v>0</v>
      </c>
      <c r="I103" s="124">
        <f t="shared" si="28"/>
        <v>0</v>
      </c>
      <c r="J103" s="124">
        <f t="shared" si="28"/>
        <v>0</v>
      </c>
      <c r="K103" s="124">
        <f t="shared" si="28"/>
        <v>0</v>
      </c>
      <c r="L103" s="124">
        <f t="shared" si="28"/>
        <v>0</v>
      </c>
      <c r="M103" s="124">
        <f t="shared" si="28"/>
        <v>0</v>
      </c>
      <c r="N103" s="124">
        <f t="shared" si="28"/>
        <v>0</v>
      </c>
      <c r="O103" s="124">
        <f t="shared" si="28"/>
        <v>0</v>
      </c>
      <c r="P103" s="124">
        <f t="shared" si="28"/>
        <v>0</v>
      </c>
      <c r="Q103" s="106">
        <f t="shared" si="25"/>
        <v>0</v>
      </c>
      <c r="R103" s="123">
        <f t="shared" si="15"/>
        <v>0</v>
      </c>
    </row>
    <row r="104" spans="2:18" ht="24.95" customHeight="1">
      <c r="B104" s="28" t="s">
        <v>96</v>
      </c>
      <c r="C104" s="78"/>
      <c r="D104" s="78"/>
      <c r="E104" s="106">
        <v>0</v>
      </c>
      <c r="F104" s="106">
        <v>0</v>
      </c>
      <c r="G104" s="106">
        <v>0</v>
      </c>
      <c r="H104" s="124">
        <v>0</v>
      </c>
      <c r="I104" s="124">
        <v>0</v>
      </c>
      <c r="J104" s="124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06">
        <f t="shared" si="25"/>
        <v>0</v>
      </c>
      <c r="R104" s="123">
        <f t="shared" si="15"/>
        <v>0</v>
      </c>
    </row>
    <row r="105" spans="2:18" ht="28.5" customHeight="1" thickBot="1">
      <c r="B105" s="29" t="s">
        <v>97</v>
      </c>
      <c r="C105" s="79"/>
      <c r="D105" s="79"/>
      <c r="E105" s="30">
        <f aca="true" t="shared" si="29" ref="E105:R105">E97+E100+E103</f>
        <v>0</v>
      </c>
      <c r="F105" s="30">
        <f t="shared" si="29"/>
        <v>0</v>
      </c>
      <c r="G105" s="30">
        <f t="shared" si="29"/>
        <v>0</v>
      </c>
      <c r="H105" s="30">
        <f t="shared" si="29"/>
        <v>0</v>
      </c>
      <c r="I105" s="30">
        <f t="shared" si="29"/>
        <v>0</v>
      </c>
      <c r="J105" s="30">
        <f t="shared" si="29"/>
        <v>0</v>
      </c>
      <c r="K105" s="30">
        <f t="shared" si="29"/>
        <v>0</v>
      </c>
      <c r="L105" s="30">
        <f t="shared" si="29"/>
        <v>0</v>
      </c>
      <c r="M105" s="30">
        <f t="shared" si="29"/>
        <v>0</v>
      </c>
      <c r="N105" s="30">
        <f t="shared" si="29"/>
        <v>0</v>
      </c>
      <c r="O105" s="30">
        <f t="shared" si="29"/>
        <v>0</v>
      </c>
      <c r="P105" s="30">
        <f t="shared" si="29"/>
        <v>0</v>
      </c>
      <c r="Q105" s="30">
        <f t="shared" si="29"/>
        <v>0</v>
      </c>
      <c r="R105" s="109">
        <f t="shared" si="29"/>
        <v>0</v>
      </c>
    </row>
    <row r="106" spans="2:18" ht="26.25" customHeight="1" thickBot="1">
      <c r="B106" s="31" t="s">
        <v>98</v>
      </c>
      <c r="C106" s="125">
        <f>+C95</f>
        <v>6714043346</v>
      </c>
      <c r="D106" s="125">
        <f>+D95</f>
        <v>13598778716</v>
      </c>
      <c r="E106" s="32">
        <f aca="true" t="shared" si="30" ref="E106:P106">E95+E105</f>
        <v>255464607.8</v>
      </c>
      <c r="F106" s="32">
        <f t="shared" si="30"/>
        <v>329821169.74</v>
      </c>
      <c r="G106" s="32">
        <f t="shared" si="30"/>
        <v>554476871.72</v>
      </c>
      <c r="H106" s="33">
        <f t="shared" si="30"/>
        <v>356247205.28</v>
      </c>
      <c r="I106" s="33">
        <f t="shared" si="30"/>
        <v>428327562.45</v>
      </c>
      <c r="J106" s="33">
        <f t="shared" si="30"/>
        <v>413508313.17</v>
      </c>
      <c r="K106" s="33">
        <f t="shared" si="30"/>
        <v>360949038.28</v>
      </c>
      <c r="L106" s="33">
        <f t="shared" si="30"/>
        <v>1204267778.77</v>
      </c>
      <c r="M106" s="33">
        <f t="shared" si="30"/>
        <v>1267247686.18</v>
      </c>
      <c r="N106" s="33">
        <f t="shared" si="30"/>
        <v>1373029102.89</v>
      </c>
      <c r="O106" s="33">
        <f t="shared" si="30"/>
        <v>3327648517.9500003</v>
      </c>
      <c r="P106" s="33">
        <f t="shared" si="30"/>
        <v>0</v>
      </c>
      <c r="Q106" s="32">
        <f>Q95+Q105</f>
        <v>9870987854.230001</v>
      </c>
      <c r="R106" s="32">
        <f>+R95</f>
        <v>585285777.54</v>
      </c>
    </row>
    <row r="107" spans="2:17" ht="5.25" customHeight="1" thickBot="1">
      <c r="B107" s="34"/>
      <c r="C107" s="80"/>
      <c r="D107" s="80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5"/>
    </row>
    <row r="108" spans="2:18" ht="15.75" customHeight="1">
      <c r="B108" s="110" t="s">
        <v>99</v>
      </c>
      <c r="C108" s="111"/>
      <c r="D108" s="111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3"/>
      <c r="R108" s="114"/>
    </row>
    <row r="109" spans="2:18" ht="3.75" customHeight="1">
      <c r="B109" s="34"/>
      <c r="C109" s="80"/>
      <c r="D109" s="80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39"/>
      <c r="R109" s="35"/>
    </row>
    <row r="110" spans="2:18" ht="18" customHeight="1">
      <c r="B110" s="40" t="s">
        <v>100</v>
      </c>
      <c r="C110" s="82"/>
      <c r="D110" s="82"/>
      <c r="E110" s="116"/>
      <c r="F110" s="116"/>
      <c r="G110" s="116"/>
      <c r="H110" s="116"/>
      <c r="I110" s="116"/>
      <c r="J110" s="116"/>
      <c r="K110" s="116"/>
      <c r="L110" s="117"/>
      <c r="M110" s="117"/>
      <c r="N110" s="117"/>
      <c r="O110" s="117"/>
      <c r="P110" s="117"/>
      <c r="Q110" s="38"/>
      <c r="R110" s="35"/>
    </row>
    <row r="111" spans="2:18" ht="15" customHeight="1">
      <c r="B111" s="42" t="s">
        <v>101</v>
      </c>
      <c r="C111" s="83"/>
      <c r="D111" s="83"/>
      <c r="E111" s="43"/>
      <c r="F111" s="43"/>
      <c r="G111" s="43"/>
      <c r="H111" s="43"/>
      <c r="I111" s="43"/>
      <c r="J111" s="43"/>
      <c r="K111" s="43"/>
      <c r="L111" s="43"/>
      <c r="M111" s="43"/>
      <c r="N111" s="118"/>
      <c r="O111" s="43"/>
      <c r="P111" s="116"/>
      <c r="Q111" s="44"/>
      <c r="R111" s="35"/>
    </row>
    <row r="112" spans="2:18" ht="15" customHeight="1">
      <c r="B112" s="42" t="s">
        <v>109</v>
      </c>
      <c r="C112" s="83"/>
      <c r="D112" s="83"/>
      <c r="E112" s="43"/>
      <c r="F112" s="43"/>
      <c r="G112" s="43"/>
      <c r="H112" s="43"/>
      <c r="I112" s="43"/>
      <c r="J112" s="43"/>
      <c r="K112" s="43"/>
      <c r="L112" s="43"/>
      <c r="M112" s="43"/>
      <c r="N112" s="118"/>
      <c r="O112" s="43"/>
      <c r="P112" s="116"/>
      <c r="Q112" s="44"/>
      <c r="R112" s="35"/>
    </row>
    <row r="113" spans="2:18" ht="15" customHeight="1">
      <c r="B113" s="42" t="s">
        <v>110</v>
      </c>
      <c r="C113" s="83"/>
      <c r="D113" s="83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38"/>
      <c r="R113" s="35"/>
    </row>
    <row r="114" spans="2:20" ht="15" customHeight="1">
      <c r="B114" s="42" t="s">
        <v>111</v>
      </c>
      <c r="C114" s="83"/>
      <c r="D114" s="83"/>
      <c r="E114" s="80"/>
      <c r="F114" s="80"/>
      <c r="G114" s="80"/>
      <c r="H114" s="80"/>
      <c r="I114" s="80"/>
      <c r="J114" s="117"/>
      <c r="K114" s="80"/>
      <c r="L114" s="80"/>
      <c r="M114" s="116"/>
      <c r="N114" s="117"/>
      <c r="O114" s="80"/>
      <c r="P114" s="92"/>
      <c r="Q114" s="45"/>
      <c r="R114" s="35"/>
      <c r="T114" s="88"/>
    </row>
    <row r="115" spans="2:20" ht="15" customHeight="1">
      <c r="B115" s="42" t="s">
        <v>112</v>
      </c>
      <c r="C115" s="83"/>
      <c r="D115" s="83"/>
      <c r="E115" s="80"/>
      <c r="F115" s="80"/>
      <c r="G115" s="80"/>
      <c r="H115" s="80"/>
      <c r="I115" s="80"/>
      <c r="J115" s="117"/>
      <c r="K115" s="80"/>
      <c r="L115" s="80"/>
      <c r="M115" s="116"/>
      <c r="N115" s="117"/>
      <c r="O115" s="80"/>
      <c r="P115" s="92"/>
      <c r="Q115" s="45"/>
      <c r="R115" s="35"/>
      <c r="T115" s="88"/>
    </row>
    <row r="116" spans="2:20" ht="19.5" customHeight="1">
      <c r="B116" s="47" t="s">
        <v>113</v>
      </c>
      <c r="C116" s="84"/>
      <c r="D116" s="84"/>
      <c r="E116" s="80"/>
      <c r="F116" s="80"/>
      <c r="G116" s="80"/>
      <c r="H116" s="80"/>
      <c r="I116" s="80"/>
      <c r="J116" s="80"/>
      <c r="K116" s="80"/>
      <c r="L116" s="80"/>
      <c r="M116" s="80"/>
      <c r="N116" s="118"/>
      <c r="O116" s="80"/>
      <c r="P116" s="118"/>
      <c r="Q116" s="45"/>
      <c r="R116" s="35"/>
      <c r="T116" s="88"/>
    </row>
    <row r="117" spans="2:20" ht="19.5" customHeight="1">
      <c r="B117" s="47"/>
      <c r="C117" s="84"/>
      <c r="D117" s="84"/>
      <c r="E117" s="80"/>
      <c r="F117" s="80"/>
      <c r="G117" s="80"/>
      <c r="H117" s="80"/>
      <c r="I117" s="80"/>
      <c r="J117" s="80"/>
      <c r="K117" s="80"/>
      <c r="L117" s="80"/>
      <c r="M117" s="80"/>
      <c r="N117" s="118"/>
      <c r="O117" s="80"/>
      <c r="P117" s="118"/>
      <c r="Q117" s="45"/>
      <c r="R117" s="35"/>
      <c r="T117" s="88"/>
    </row>
    <row r="118" spans="2:20" ht="19.5" customHeight="1">
      <c r="B118" s="47"/>
      <c r="C118" s="84"/>
      <c r="D118" s="84"/>
      <c r="E118" s="80"/>
      <c r="F118" s="80"/>
      <c r="G118" s="80"/>
      <c r="H118" s="80"/>
      <c r="I118" s="80"/>
      <c r="J118" s="80"/>
      <c r="K118" s="80"/>
      <c r="L118" s="80"/>
      <c r="M118" s="80"/>
      <c r="N118" s="118"/>
      <c r="O118" s="80"/>
      <c r="P118" s="118"/>
      <c r="Q118" s="45"/>
      <c r="R118" s="35"/>
      <c r="T118" s="88"/>
    </row>
    <row r="119" spans="2:20" ht="19.5" customHeight="1">
      <c r="B119" s="47"/>
      <c r="C119" s="84"/>
      <c r="D119" s="84"/>
      <c r="E119" s="80"/>
      <c r="F119" s="80"/>
      <c r="G119" s="80"/>
      <c r="H119" s="80"/>
      <c r="I119" s="80"/>
      <c r="J119" s="80"/>
      <c r="K119" s="80"/>
      <c r="L119" s="80"/>
      <c r="M119" s="80"/>
      <c r="N119" s="118"/>
      <c r="O119" s="80"/>
      <c r="P119" s="118"/>
      <c r="Q119" s="45"/>
      <c r="R119" s="35"/>
      <c r="T119" s="88"/>
    </row>
    <row r="120" spans="2:20" ht="19.5" customHeight="1">
      <c r="B120" s="47"/>
      <c r="C120" s="84"/>
      <c r="D120" s="84"/>
      <c r="E120" s="80"/>
      <c r="F120" s="80"/>
      <c r="G120" s="80"/>
      <c r="H120" s="80"/>
      <c r="I120" s="80"/>
      <c r="J120" s="80"/>
      <c r="K120" s="80"/>
      <c r="L120" s="80"/>
      <c r="M120" s="80"/>
      <c r="N120" s="118"/>
      <c r="O120" s="80"/>
      <c r="P120" s="118"/>
      <c r="Q120" s="45"/>
      <c r="R120" s="35"/>
      <c r="T120" s="88"/>
    </row>
    <row r="121" spans="2:20" ht="19.5" customHeight="1">
      <c r="B121" s="47"/>
      <c r="C121" s="84"/>
      <c r="D121" s="84"/>
      <c r="E121" s="80"/>
      <c r="F121" s="80"/>
      <c r="G121" s="80"/>
      <c r="H121" s="80"/>
      <c r="I121" s="80"/>
      <c r="J121" s="80"/>
      <c r="K121" s="80"/>
      <c r="L121" s="80"/>
      <c r="M121" s="80"/>
      <c r="N121" s="118"/>
      <c r="O121" s="80"/>
      <c r="P121" s="118"/>
      <c r="Q121" s="45"/>
      <c r="R121" s="35"/>
      <c r="T121" s="88"/>
    </row>
    <row r="122" spans="2:20" ht="19.5" customHeight="1">
      <c r="B122" s="47"/>
      <c r="C122" s="84"/>
      <c r="D122" s="84"/>
      <c r="E122" s="80"/>
      <c r="F122" s="80"/>
      <c r="G122" s="80"/>
      <c r="H122" s="80"/>
      <c r="I122" s="80"/>
      <c r="J122" s="80"/>
      <c r="K122" s="80"/>
      <c r="L122" s="80"/>
      <c r="M122" s="80"/>
      <c r="N122" s="118"/>
      <c r="O122" s="80"/>
      <c r="P122" s="118"/>
      <c r="Q122" s="45"/>
      <c r="R122" s="35"/>
      <c r="T122" s="88"/>
    </row>
    <row r="123" spans="2:20" ht="19.5" customHeight="1">
      <c r="B123" s="47"/>
      <c r="C123" s="84"/>
      <c r="D123" s="84"/>
      <c r="E123" s="80"/>
      <c r="F123" s="80"/>
      <c r="G123" s="80"/>
      <c r="H123" s="80"/>
      <c r="I123" s="80"/>
      <c r="J123" s="80"/>
      <c r="K123" s="80"/>
      <c r="L123" s="80"/>
      <c r="M123" s="80"/>
      <c r="N123" s="118"/>
      <c r="O123" s="80"/>
      <c r="P123" s="118"/>
      <c r="Q123" s="45"/>
      <c r="R123" s="35"/>
      <c r="T123" s="88"/>
    </row>
    <row r="124" spans="2:20" ht="19.5" customHeight="1">
      <c r="B124" s="47"/>
      <c r="C124" s="84"/>
      <c r="D124" s="84"/>
      <c r="E124" s="80"/>
      <c r="F124" s="80"/>
      <c r="G124" s="80"/>
      <c r="H124" s="80"/>
      <c r="I124" s="80"/>
      <c r="J124" s="80"/>
      <c r="K124" s="80"/>
      <c r="L124" s="80"/>
      <c r="M124" s="80"/>
      <c r="N124" s="118"/>
      <c r="O124" s="80"/>
      <c r="P124" s="118"/>
      <c r="Q124" s="45"/>
      <c r="R124" s="35"/>
      <c r="T124" s="88"/>
    </row>
    <row r="125" spans="2:20" ht="19.5" customHeight="1">
      <c r="B125" s="36"/>
      <c r="C125" s="81"/>
      <c r="D125" s="81"/>
      <c r="E125" s="132"/>
      <c r="F125" s="132"/>
      <c r="G125" s="80"/>
      <c r="H125" s="132" t="s">
        <v>102</v>
      </c>
      <c r="I125" s="132"/>
      <c r="J125" s="80"/>
      <c r="K125" s="80"/>
      <c r="L125" s="80"/>
      <c r="M125" s="80"/>
      <c r="N125" s="118"/>
      <c r="O125" s="80"/>
      <c r="P125" s="118"/>
      <c r="Q125" s="45"/>
      <c r="R125" s="35"/>
      <c r="T125" s="88"/>
    </row>
    <row r="126" spans="2:20" ht="19.5" customHeight="1">
      <c r="B126" s="36"/>
      <c r="C126" s="81"/>
      <c r="D126" s="81"/>
      <c r="E126" s="119"/>
      <c r="F126" s="119"/>
      <c r="G126" s="80"/>
      <c r="H126" s="119"/>
      <c r="I126" s="119"/>
      <c r="J126" s="80"/>
      <c r="K126" s="80"/>
      <c r="L126" s="80"/>
      <c r="M126" s="80"/>
      <c r="N126" s="118"/>
      <c r="O126" s="80"/>
      <c r="P126" s="118"/>
      <c r="Q126" s="45"/>
      <c r="R126" s="35"/>
      <c r="T126" s="88"/>
    </row>
    <row r="127" spans="2:20" ht="19.5" customHeight="1">
      <c r="B127" s="36"/>
      <c r="C127" s="81"/>
      <c r="D127" s="81"/>
      <c r="E127" s="119"/>
      <c r="F127" s="119"/>
      <c r="G127" s="80"/>
      <c r="H127" s="119"/>
      <c r="I127" s="119"/>
      <c r="J127" s="80"/>
      <c r="K127" s="80"/>
      <c r="L127" s="80"/>
      <c r="M127" s="80"/>
      <c r="N127" s="118"/>
      <c r="O127" s="80"/>
      <c r="P127" s="118"/>
      <c r="Q127" s="45"/>
      <c r="R127" s="35"/>
      <c r="T127" s="88"/>
    </row>
    <row r="128" spans="2:20" ht="23.25" customHeight="1">
      <c r="B128" s="48"/>
      <c r="C128" s="85"/>
      <c r="D128" s="85"/>
      <c r="E128" s="139"/>
      <c r="F128" s="139"/>
      <c r="G128" s="80"/>
      <c r="H128" s="139" t="s">
        <v>103</v>
      </c>
      <c r="I128" s="139"/>
      <c r="J128" s="80"/>
      <c r="K128" s="80"/>
      <c r="L128" s="80"/>
      <c r="M128" s="80"/>
      <c r="N128" s="118"/>
      <c r="O128" s="80"/>
      <c r="P128" s="118"/>
      <c r="Q128" s="45"/>
      <c r="R128" s="35"/>
      <c r="T128" s="88"/>
    </row>
    <row r="129" spans="2:20" ht="18" customHeight="1">
      <c r="B129" s="49"/>
      <c r="C129" s="86"/>
      <c r="D129" s="86"/>
      <c r="E129" s="140"/>
      <c r="F129" s="140"/>
      <c r="G129" s="80"/>
      <c r="H129" s="140" t="s">
        <v>104</v>
      </c>
      <c r="I129" s="140"/>
      <c r="J129" s="80"/>
      <c r="K129" s="80"/>
      <c r="L129" s="80"/>
      <c r="M129" s="80"/>
      <c r="N129" s="118"/>
      <c r="O129" s="80"/>
      <c r="P129" s="118"/>
      <c r="Q129" s="45"/>
      <c r="R129" s="35"/>
      <c r="T129" s="88"/>
    </row>
    <row r="130" spans="2:28" ht="21" customHeight="1" thickBot="1">
      <c r="B130" s="50"/>
      <c r="C130" s="70"/>
      <c r="D130" s="70"/>
      <c r="E130" s="51"/>
      <c r="F130" s="51"/>
      <c r="G130" s="51"/>
      <c r="H130" s="141"/>
      <c r="I130" s="141"/>
      <c r="J130" s="51"/>
      <c r="K130" s="51"/>
      <c r="L130" s="51"/>
      <c r="M130" s="52"/>
      <c r="N130" s="53"/>
      <c r="O130" s="51"/>
      <c r="P130" s="51"/>
      <c r="Q130" s="54"/>
      <c r="R130" s="120"/>
      <c r="V130" s="131"/>
      <c r="W130" s="131"/>
      <c r="AA130" s="55"/>
      <c r="AB130" s="90"/>
    </row>
    <row r="131" spans="2:28" ht="19.5" customHeight="1">
      <c r="B131" s="69"/>
      <c r="C131" s="69"/>
      <c r="D131" s="69"/>
      <c r="N131" s="90"/>
      <c r="Q131" s="56"/>
      <c r="AB131" s="90"/>
    </row>
    <row r="132" spans="2:5" ht="21.75" customHeight="1">
      <c r="B132" s="57"/>
      <c r="C132" s="57"/>
      <c r="D132" s="57"/>
      <c r="E132" s="58"/>
    </row>
    <row r="133" spans="2:17" ht="21.75" customHeight="1">
      <c r="B133" s="129"/>
      <c r="C133" s="129"/>
      <c r="D133" s="129"/>
      <c r="E133" s="129"/>
      <c r="F133" s="129"/>
      <c r="G133" s="37"/>
      <c r="H133" s="59"/>
      <c r="I133" s="60"/>
      <c r="J133" s="37"/>
      <c r="K133" s="37"/>
      <c r="L133" s="37"/>
      <c r="M133" s="90"/>
      <c r="N133" s="37"/>
      <c r="O133" s="37"/>
      <c r="P133" s="90"/>
      <c r="Q133" s="61"/>
    </row>
    <row r="134" spans="8:17" ht="21.75" customHeight="1">
      <c r="H134" s="37"/>
      <c r="I134" s="90"/>
      <c r="L134" s="88"/>
      <c r="M134" s="90"/>
      <c r="P134" s="90"/>
      <c r="Q134" s="90"/>
    </row>
    <row r="135" spans="2:17" ht="21.75" customHeight="1">
      <c r="B135" s="91"/>
      <c r="C135" s="91"/>
      <c r="D135" s="91"/>
      <c r="M135" s="90"/>
      <c r="P135" s="90"/>
      <c r="Q135" s="90"/>
    </row>
    <row r="136" spans="8:17" ht="21.75" customHeight="1">
      <c r="H136" s="90"/>
      <c r="I136" s="37"/>
      <c r="J136" s="37"/>
      <c r="M136" s="90"/>
      <c r="Q136" s="90"/>
    </row>
    <row r="137" spans="9:17" ht="21.75" customHeight="1">
      <c r="I137" s="41"/>
      <c r="Q137" s="90"/>
    </row>
    <row r="138" spans="2:13" ht="21.75" customHeight="1">
      <c r="B138" s="130"/>
      <c r="C138" s="130"/>
      <c r="D138" s="130"/>
      <c r="E138" s="130"/>
      <c r="F138" s="130"/>
      <c r="K138" s="62"/>
      <c r="M138" s="88"/>
    </row>
    <row r="139" spans="2:17" ht="21.75" customHeight="1">
      <c r="B139" s="129"/>
      <c r="C139" s="129"/>
      <c r="D139" s="129"/>
      <c r="E139" s="129"/>
      <c r="F139" s="129"/>
      <c r="Q139" s="89"/>
    </row>
    <row r="140" ht="21.75" customHeight="1"/>
    <row r="141" spans="5:17" ht="21.75" customHeight="1"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</row>
    <row r="142" spans="5:17" ht="21.75" customHeight="1"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</row>
    <row r="143" spans="2:9" ht="21.75" customHeight="1">
      <c r="B143" s="64"/>
      <c r="C143" s="64"/>
      <c r="D143" s="64"/>
      <c r="E143" s="127"/>
      <c r="F143" s="127"/>
      <c r="H143" s="127"/>
      <c r="I143" s="127"/>
    </row>
    <row r="144" spans="2:9" ht="21.75" customHeight="1">
      <c r="B144" s="73"/>
      <c r="C144" s="73"/>
      <c r="D144" s="73"/>
      <c r="E144" s="126"/>
      <c r="F144" s="126"/>
      <c r="H144" s="126"/>
      <c r="I144" s="126"/>
    </row>
    <row r="145" spans="2:9" ht="21.75" customHeight="1">
      <c r="B145" s="72"/>
      <c r="C145" s="72"/>
      <c r="D145" s="72"/>
      <c r="E145" s="127"/>
      <c r="F145" s="128"/>
      <c r="H145" s="128"/>
      <c r="I145" s="128"/>
    </row>
    <row r="146" ht="21.75" customHeight="1">
      <c r="O146" s="90"/>
    </row>
    <row r="147" ht="21.75" customHeight="1"/>
    <row r="148" ht="21.75" customHeight="1">
      <c r="O148" s="74"/>
    </row>
    <row r="149" ht="21.75" customHeight="1">
      <c r="O149" s="74"/>
    </row>
    <row r="150" ht="21.75" customHeight="1">
      <c r="O150" s="74"/>
    </row>
    <row r="151" spans="12:15" ht="21.75" customHeight="1">
      <c r="L151" s="90"/>
      <c r="O151" s="74"/>
    </row>
    <row r="152" spans="12:15" ht="21.75" customHeight="1">
      <c r="L152" s="90"/>
      <c r="O152" s="90"/>
    </row>
    <row r="153" spans="5:12" ht="21.75" customHeight="1">
      <c r="E153" s="90"/>
      <c r="L153" s="90"/>
    </row>
    <row r="154" spans="5:12" ht="21.75" customHeight="1">
      <c r="E154" s="56"/>
      <c r="L154" s="90"/>
    </row>
    <row r="155" ht="21.75" customHeight="1">
      <c r="L155" s="90"/>
    </row>
    <row r="156" ht="21.75" customHeight="1">
      <c r="L156" s="90"/>
    </row>
    <row r="157" spans="5:12" ht="21.75" customHeight="1">
      <c r="E157" s="90"/>
      <c r="L157" s="90"/>
    </row>
    <row r="158" ht="21.75" customHeight="1"/>
    <row r="159" spans="5:12" ht="21.75" customHeight="1">
      <c r="E159" s="88"/>
      <c r="L159" s="90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4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V130:W130"/>
    <mergeCell ref="B15:R15"/>
    <mergeCell ref="B16:R16"/>
    <mergeCell ref="B17:R17"/>
    <mergeCell ref="B18:R18"/>
    <mergeCell ref="E19:R19"/>
    <mergeCell ref="E125:F125"/>
    <mergeCell ref="H125:I125"/>
    <mergeCell ref="E128:F128"/>
    <mergeCell ref="H128:I128"/>
    <mergeCell ref="E129:F129"/>
    <mergeCell ref="H129:I129"/>
    <mergeCell ref="H130:I130"/>
  </mergeCells>
  <printOptions/>
  <pageMargins left="0.7" right="0.7" top="0.75" bottom="0.75" header="0.3" footer="0.3"/>
  <pageSetup horizontalDpi="600" verticalDpi="600" orientation="portrait" r:id="rId2"/>
  <ignoredErrors>
    <ignoredError sqref="R10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70AD7-0E22-407D-B8BC-E0CECBACF671}">
  <dimension ref="B15:AB159"/>
  <sheetViews>
    <sheetView workbookViewId="0" topLeftCell="A97">
      <selection activeCell="T107" sqref="T107"/>
    </sheetView>
  </sheetViews>
  <sheetFormatPr defaultColWidth="9.140625" defaultRowHeight="15"/>
  <cols>
    <col min="1" max="1" width="1.28515625" style="87" customWidth="1"/>
    <col min="2" max="2" width="83.140625" style="87" customWidth="1"/>
    <col min="3" max="3" width="30.28125" style="87" bestFit="1" customWidth="1"/>
    <col min="4" max="4" width="24.7109375" style="87" bestFit="1" customWidth="1"/>
    <col min="5" max="5" width="26.421875" style="87" customWidth="1"/>
    <col min="6" max="6" width="19.8515625" style="87" customWidth="1"/>
    <col min="7" max="7" width="21.140625" style="87" customWidth="1"/>
    <col min="8" max="8" width="22.140625" style="87" hidden="1" customWidth="1"/>
    <col min="9" max="9" width="22.421875" style="87" hidden="1" customWidth="1"/>
    <col min="10" max="10" width="22.7109375" style="87" hidden="1" customWidth="1"/>
    <col min="11" max="11" width="23.140625" style="87" hidden="1" customWidth="1"/>
    <col min="12" max="12" width="24.7109375" style="87" hidden="1" customWidth="1"/>
    <col min="13" max="13" width="25.140625" style="87" hidden="1" customWidth="1"/>
    <col min="14" max="14" width="24.57421875" style="87" hidden="1" customWidth="1"/>
    <col min="15" max="15" width="24.7109375" style="87" hidden="1" customWidth="1"/>
    <col min="16" max="16" width="0.71875" style="87" hidden="1" customWidth="1"/>
    <col min="17" max="17" width="0.85546875" style="87" hidden="1" customWidth="1"/>
    <col min="18" max="18" width="21.57421875" style="87" bestFit="1" customWidth="1"/>
    <col min="19" max="19" width="3.8515625" style="87" customWidth="1"/>
    <col min="20" max="20" width="19.140625" style="87" customWidth="1"/>
    <col min="21" max="21" width="9.140625" style="87" customWidth="1"/>
    <col min="22" max="22" width="22.28125" style="87" customWidth="1"/>
    <col min="23" max="23" width="105.140625" style="87" customWidth="1"/>
    <col min="24" max="258" width="9.140625" style="87" customWidth="1"/>
    <col min="259" max="259" width="1.28515625" style="87" customWidth="1"/>
    <col min="260" max="260" width="83.140625" style="87" customWidth="1"/>
    <col min="261" max="261" width="21.00390625" style="87" customWidth="1"/>
    <col min="262" max="262" width="19.8515625" style="87" customWidth="1"/>
    <col min="263" max="263" width="21.140625" style="87" customWidth="1"/>
    <col min="264" max="264" width="22.140625" style="87" customWidth="1"/>
    <col min="265" max="265" width="22.421875" style="87" customWidth="1"/>
    <col min="266" max="266" width="22.7109375" style="87" customWidth="1"/>
    <col min="267" max="267" width="23.140625" style="87" customWidth="1"/>
    <col min="268" max="268" width="24.7109375" style="87" customWidth="1"/>
    <col min="269" max="269" width="25.140625" style="87" customWidth="1"/>
    <col min="270" max="270" width="24.57421875" style="87" customWidth="1"/>
    <col min="271" max="271" width="24.7109375" style="87" customWidth="1"/>
    <col min="272" max="272" width="0.71875" style="87" customWidth="1"/>
    <col min="273" max="273" width="22.140625" style="87" customWidth="1"/>
    <col min="274" max="274" width="1.1484375" style="87" customWidth="1"/>
    <col min="275" max="275" width="3.8515625" style="87" customWidth="1"/>
    <col min="276" max="276" width="19.140625" style="87" customWidth="1"/>
    <col min="277" max="277" width="9.140625" style="87" customWidth="1"/>
    <col min="278" max="278" width="22.28125" style="87" customWidth="1"/>
    <col min="279" max="279" width="105.140625" style="87" customWidth="1"/>
    <col min="280" max="514" width="9.140625" style="87" customWidth="1"/>
    <col min="515" max="515" width="1.28515625" style="87" customWidth="1"/>
    <col min="516" max="516" width="83.140625" style="87" customWidth="1"/>
    <col min="517" max="517" width="21.00390625" style="87" customWidth="1"/>
    <col min="518" max="518" width="19.8515625" style="87" customWidth="1"/>
    <col min="519" max="519" width="21.140625" style="87" customWidth="1"/>
    <col min="520" max="520" width="22.140625" style="87" customWidth="1"/>
    <col min="521" max="521" width="22.421875" style="87" customWidth="1"/>
    <col min="522" max="522" width="22.7109375" style="87" customWidth="1"/>
    <col min="523" max="523" width="23.140625" style="87" customWidth="1"/>
    <col min="524" max="524" width="24.7109375" style="87" customWidth="1"/>
    <col min="525" max="525" width="25.140625" style="87" customWidth="1"/>
    <col min="526" max="526" width="24.57421875" style="87" customWidth="1"/>
    <col min="527" max="527" width="24.7109375" style="87" customWidth="1"/>
    <col min="528" max="528" width="0.71875" style="87" customWidth="1"/>
    <col min="529" max="529" width="22.140625" style="87" customWidth="1"/>
    <col min="530" max="530" width="1.1484375" style="87" customWidth="1"/>
    <col min="531" max="531" width="3.8515625" style="87" customWidth="1"/>
    <col min="532" max="532" width="19.140625" style="87" customWidth="1"/>
    <col min="533" max="533" width="9.140625" style="87" customWidth="1"/>
    <col min="534" max="534" width="22.28125" style="87" customWidth="1"/>
    <col min="535" max="535" width="105.140625" style="87" customWidth="1"/>
    <col min="536" max="770" width="9.140625" style="87" customWidth="1"/>
    <col min="771" max="771" width="1.28515625" style="87" customWidth="1"/>
    <col min="772" max="772" width="83.140625" style="87" customWidth="1"/>
    <col min="773" max="773" width="21.00390625" style="87" customWidth="1"/>
    <col min="774" max="774" width="19.8515625" style="87" customWidth="1"/>
    <col min="775" max="775" width="21.140625" style="87" customWidth="1"/>
    <col min="776" max="776" width="22.140625" style="87" customWidth="1"/>
    <col min="777" max="777" width="22.421875" style="87" customWidth="1"/>
    <col min="778" max="778" width="22.7109375" style="87" customWidth="1"/>
    <col min="779" max="779" width="23.140625" style="87" customWidth="1"/>
    <col min="780" max="780" width="24.7109375" style="87" customWidth="1"/>
    <col min="781" max="781" width="25.140625" style="87" customWidth="1"/>
    <col min="782" max="782" width="24.57421875" style="87" customWidth="1"/>
    <col min="783" max="783" width="24.7109375" style="87" customWidth="1"/>
    <col min="784" max="784" width="0.71875" style="87" customWidth="1"/>
    <col min="785" max="785" width="22.140625" style="87" customWidth="1"/>
    <col min="786" max="786" width="1.1484375" style="87" customWidth="1"/>
    <col min="787" max="787" width="3.8515625" style="87" customWidth="1"/>
    <col min="788" max="788" width="19.140625" style="87" customWidth="1"/>
    <col min="789" max="789" width="9.140625" style="87" customWidth="1"/>
    <col min="790" max="790" width="22.28125" style="87" customWidth="1"/>
    <col min="791" max="791" width="105.140625" style="87" customWidth="1"/>
    <col min="792" max="1026" width="9.140625" style="87" customWidth="1"/>
    <col min="1027" max="1027" width="1.28515625" style="87" customWidth="1"/>
    <col min="1028" max="1028" width="83.140625" style="87" customWidth="1"/>
    <col min="1029" max="1029" width="21.00390625" style="87" customWidth="1"/>
    <col min="1030" max="1030" width="19.8515625" style="87" customWidth="1"/>
    <col min="1031" max="1031" width="21.140625" style="87" customWidth="1"/>
    <col min="1032" max="1032" width="22.140625" style="87" customWidth="1"/>
    <col min="1033" max="1033" width="22.421875" style="87" customWidth="1"/>
    <col min="1034" max="1034" width="22.7109375" style="87" customWidth="1"/>
    <col min="1035" max="1035" width="23.140625" style="87" customWidth="1"/>
    <col min="1036" max="1036" width="24.7109375" style="87" customWidth="1"/>
    <col min="1037" max="1037" width="25.140625" style="87" customWidth="1"/>
    <col min="1038" max="1038" width="24.57421875" style="87" customWidth="1"/>
    <col min="1039" max="1039" width="24.7109375" style="87" customWidth="1"/>
    <col min="1040" max="1040" width="0.71875" style="87" customWidth="1"/>
    <col min="1041" max="1041" width="22.140625" style="87" customWidth="1"/>
    <col min="1042" max="1042" width="1.1484375" style="87" customWidth="1"/>
    <col min="1043" max="1043" width="3.8515625" style="87" customWidth="1"/>
    <col min="1044" max="1044" width="19.140625" style="87" customWidth="1"/>
    <col min="1045" max="1045" width="9.140625" style="87" customWidth="1"/>
    <col min="1046" max="1046" width="22.28125" style="87" customWidth="1"/>
    <col min="1047" max="1047" width="105.140625" style="87" customWidth="1"/>
    <col min="1048" max="1282" width="9.140625" style="87" customWidth="1"/>
    <col min="1283" max="1283" width="1.28515625" style="87" customWidth="1"/>
    <col min="1284" max="1284" width="83.140625" style="87" customWidth="1"/>
    <col min="1285" max="1285" width="21.00390625" style="87" customWidth="1"/>
    <col min="1286" max="1286" width="19.8515625" style="87" customWidth="1"/>
    <col min="1287" max="1287" width="21.140625" style="87" customWidth="1"/>
    <col min="1288" max="1288" width="22.140625" style="87" customWidth="1"/>
    <col min="1289" max="1289" width="22.421875" style="87" customWidth="1"/>
    <col min="1290" max="1290" width="22.7109375" style="87" customWidth="1"/>
    <col min="1291" max="1291" width="23.140625" style="87" customWidth="1"/>
    <col min="1292" max="1292" width="24.7109375" style="87" customWidth="1"/>
    <col min="1293" max="1293" width="25.140625" style="87" customWidth="1"/>
    <col min="1294" max="1294" width="24.57421875" style="87" customWidth="1"/>
    <col min="1295" max="1295" width="24.7109375" style="87" customWidth="1"/>
    <col min="1296" max="1296" width="0.71875" style="87" customWidth="1"/>
    <col min="1297" max="1297" width="22.140625" style="87" customWidth="1"/>
    <col min="1298" max="1298" width="1.1484375" style="87" customWidth="1"/>
    <col min="1299" max="1299" width="3.8515625" style="87" customWidth="1"/>
    <col min="1300" max="1300" width="19.140625" style="87" customWidth="1"/>
    <col min="1301" max="1301" width="9.140625" style="87" customWidth="1"/>
    <col min="1302" max="1302" width="22.28125" style="87" customWidth="1"/>
    <col min="1303" max="1303" width="105.140625" style="87" customWidth="1"/>
    <col min="1304" max="1538" width="9.140625" style="87" customWidth="1"/>
    <col min="1539" max="1539" width="1.28515625" style="87" customWidth="1"/>
    <col min="1540" max="1540" width="83.140625" style="87" customWidth="1"/>
    <col min="1541" max="1541" width="21.00390625" style="87" customWidth="1"/>
    <col min="1542" max="1542" width="19.8515625" style="87" customWidth="1"/>
    <col min="1543" max="1543" width="21.140625" style="87" customWidth="1"/>
    <col min="1544" max="1544" width="22.140625" style="87" customWidth="1"/>
    <col min="1545" max="1545" width="22.421875" style="87" customWidth="1"/>
    <col min="1546" max="1546" width="22.7109375" style="87" customWidth="1"/>
    <col min="1547" max="1547" width="23.140625" style="87" customWidth="1"/>
    <col min="1548" max="1548" width="24.7109375" style="87" customWidth="1"/>
    <col min="1549" max="1549" width="25.140625" style="87" customWidth="1"/>
    <col min="1550" max="1550" width="24.57421875" style="87" customWidth="1"/>
    <col min="1551" max="1551" width="24.7109375" style="87" customWidth="1"/>
    <col min="1552" max="1552" width="0.71875" style="87" customWidth="1"/>
    <col min="1553" max="1553" width="22.140625" style="87" customWidth="1"/>
    <col min="1554" max="1554" width="1.1484375" style="87" customWidth="1"/>
    <col min="1555" max="1555" width="3.8515625" style="87" customWidth="1"/>
    <col min="1556" max="1556" width="19.140625" style="87" customWidth="1"/>
    <col min="1557" max="1557" width="9.140625" style="87" customWidth="1"/>
    <col min="1558" max="1558" width="22.28125" style="87" customWidth="1"/>
    <col min="1559" max="1559" width="105.140625" style="87" customWidth="1"/>
    <col min="1560" max="1794" width="9.140625" style="87" customWidth="1"/>
    <col min="1795" max="1795" width="1.28515625" style="87" customWidth="1"/>
    <col min="1796" max="1796" width="83.140625" style="87" customWidth="1"/>
    <col min="1797" max="1797" width="21.00390625" style="87" customWidth="1"/>
    <col min="1798" max="1798" width="19.8515625" style="87" customWidth="1"/>
    <col min="1799" max="1799" width="21.140625" style="87" customWidth="1"/>
    <col min="1800" max="1800" width="22.140625" style="87" customWidth="1"/>
    <col min="1801" max="1801" width="22.421875" style="87" customWidth="1"/>
    <col min="1802" max="1802" width="22.7109375" style="87" customWidth="1"/>
    <col min="1803" max="1803" width="23.140625" style="87" customWidth="1"/>
    <col min="1804" max="1804" width="24.7109375" style="87" customWidth="1"/>
    <col min="1805" max="1805" width="25.140625" style="87" customWidth="1"/>
    <col min="1806" max="1806" width="24.57421875" style="87" customWidth="1"/>
    <col min="1807" max="1807" width="24.7109375" style="87" customWidth="1"/>
    <col min="1808" max="1808" width="0.71875" style="87" customWidth="1"/>
    <col min="1809" max="1809" width="22.140625" style="87" customWidth="1"/>
    <col min="1810" max="1810" width="1.1484375" style="87" customWidth="1"/>
    <col min="1811" max="1811" width="3.8515625" style="87" customWidth="1"/>
    <col min="1812" max="1812" width="19.140625" style="87" customWidth="1"/>
    <col min="1813" max="1813" width="9.140625" style="87" customWidth="1"/>
    <col min="1814" max="1814" width="22.28125" style="87" customWidth="1"/>
    <col min="1815" max="1815" width="105.140625" style="87" customWidth="1"/>
    <col min="1816" max="2050" width="9.140625" style="87" customWidth="1"/>
    <col min="2051" max="2051" width="1.28515625" style="87" customWidth="1"/>
    <col min="2052" max="2052" width="83.140625" style="87" customWidth="1"/>
    <col min="2053" max="2053" width="21.00390625" style="87" customWidth="1"/>
    <col min="2054" max="2054" width="19.8515625" style="87" customWidth="1"/>
    <col min="2055" max="2055" width="21.140625" style="87" customWidth="1"/>
    <col min="2056" max="2056" width="22.140625" style="87" customWidth="1"/>
    <col min="2057" max="2057" width="22.421875" style="87" customWidth="1"/>
    <col min="2058" max="2058" width="22.7109375" style="87" customWidth="1"/>
    <col min="2059" max="2059" width="23.140625" style="87" customWidth="1"/>
    <col min="2060" max="2060" width="24.7109375" style="87" customWidth="1"/>
    <col min="2061" max="2061" width="25.140625" style="87" customWidth="1"/>
    <col min="2062" max="2062" width="24.57421875" style="87" customWidth="1"/>
    <col min="2063" max="2063" width="24.7109375" style="87" customWidth="1"/>
    <col min="2064" max="2064" width="0.71875" style="87" customWidth="1"/>
    <col min="2065" max="2065" width="22.140625" style="87" customWidth="1"/>
    <col min="2066" max="2066" width="1.1484375" style="87" customWidth="1"/>
    <col min="2067" max="2067" width="3.8515625" style="87" customWidth="1"/>
    <col min="2068" max="2068" width="19.140625" style="87" customWidth="1"/>
    <col min="2069" max="2069" width="9.140625" style="87" customWidth="1"/>
    <col min="2070" max="2070" width="22.28125" style="87" customWidth="1"/>
    <col min="2071" max="2071" width="105.140625" style="87" customWidth="1"/>
    <col min="2072" max="2306" width="9.140625" style="87" customWidth="1"/>
    <col min="2307" max="2307" width="1.28515625" style="87" customWidth="1"/>
    <col min="2308" max="2308" width="83.140625" style="87" customWidth="1"/>
    <col min="2309" max="2309" width="21.00390625" style="87" customWidth="1"/>
    <col min="2310" max="2310" width="19.8515625" style="87" customWidth="1"/>
    <col min="2311" max="2311" width="21.140625" style="87" customWidth="1"/>
    <col min="2312" max="2312" width="22.140625" style="87" customWidth="1"/>
    <col min="2313" max="2313" width="22.421875" style="87" customWidth="1"/>
    <col min="2314" max="2314" width="22.7109375" style="87" customWidth="1"/>
    <col min="2315" max="2315" width="23.140625" style="87" customWidth="1"/>
    <col min="2316" max="2316" width="24.7109375" style="87" customWidth="1"/>
    <col min="2317" max="2317" width="25.140625" style="87" customWidth="1"/>
    <col min="2318" max="2318" width="24.57421875" style="87" customWidth="1"/>
    <col min="2319" max="2319" width="24.7109375" style="87" customWidth="1"/>
    <col min="2320" max="2320" width="0.71875" style="87" customWidth="1"/>
    <col min="2321" max="2321" width="22.140625" style="87" customWidth="1"/>
    <col min="2322" max="2322" width="1.1484375" style="87" customWidth="1"/>
    <col min="2323" max="2323" width="3.8515625" style="87" customWidth="1"/>
    <col min="2324" max="2324" width="19.140625" style="87" customWidth="1"/>
    <col min="2325" max="2325" width="9.140625" style="87" customWidth="1"/>
    <col min="2326" max="2326" width="22.28125" style="87" customWidth="1"/>
    <col min="2327" max="2327" width="105.140625" style="87" customWidth="1"/>
    <col min="2328" max="2562" width="9.140625" style="87" customWidth="1"/>
    <col min="2563" max="2563" width="1.28515625" style="87" customWidth="1"/>
    <col min="2564" max="2564" width="83.140625" style="87" customWidth="1"/>
    <col min="2565" max="2565" width="21.00390625" style="87" customWidth="1"/>
    <col min="2566" max="2566" width="19.8515625" style="87" customWidth="1"/>
    <col min="2567" max="2567" width="21.140625" style="87" customWidth="1"/>
    <col min="2568" max="2568" width="22.140625" style="87" customWidth="1"/>
    <col min="2569" max="2569" width="22.421875" style="87" customWidth="1"/>
    <col min="2570" max="2570" width="22.7109375" style="87" customWidth="1"/>
    <col min="2571" max="2571" width="23.140625" style="87" customWidth="1"/>
    <col min="2572" max="2572" width="24.7109375" style="87" customWidth="1"/>
    <col min="2573" max="2573" width="25.140625" style="87" customWidth="1"/>
    <col min="2574" max="2574" width="24.57421875" style="87" customWidth="1"/>
    <col min="2575" max="2575" width="24.7109375" style="87" customWidth="1"/>
    <col min="2576" max="2576" width="0.71875" style="87" customWidth="1"/>
    <col min="2577" max="2577" width="22.140625" style="87" customWidth="1"/>
    <col min="2578" max="2578" width="1.1484375" style="87" customWidth="1"/>
    <col min="2579" max="2579" width="3.8515625" style="87" customWidth="1"/>
    <col min="2580" max="2580" width="19.140625" style="87" customWidth="1"/>
    <col min="2581" max="2581" width="9.140625" style="87" customWidth="1"/>
    <col min="2582" max="2582" width="22.28125" style="87" customWidth="1"/>
    <col min="2583" max="2583" width="105.140625" style="87" customWidth="1"/>
    <col min="2584" max="2818" width="9.140625" style="87" customWidth="1"/>
    <col min="2819" max="2819" width="1.28515625" style="87" customWidth="1"/>
    <col min="2820" max="2820" width="83.140625" style="87" customWidth="1"/>
    <col min="2821" max="2821" width="21.00390625" style="87" customWidth="1"/>
    <col min="2822" max="2822" width="19.8515625" style="87" customWidth="1"/>
    <col min="2823" max="2823" width="21.140625" style="87" customWidth="1"/>
    <col min="2824" max="2824" width="22.140625" style="87" customWidth="1"/>
    <col min="2825" max="2825" width="22.421875" style="87" customWidth="1"/>
    <col min="2826" max="2826" width="22.7109375" style="87" customWidth="1"/>
    <col min="2827" max="2827" width="23.140625" style="87" customWidth="1"/>
    <col min="2828" max="2828" width="24.7109375" style="87" customWidth="1"/>
    <col min="2829" max="2829" width="25.140625" style="87" customWidth="1"/>
    <col min="2830" max="2830" width="24.57421875" style="87" customWidth="1"/>
    <col min="2831" max="2831" width="24.7109375" style="87" customWidth="1"/>
    <col min="2832" max="2832" width="0.71875" style="87" customWidth="1"/>
    <col min="2833" max="2833" width="22.140625" style="87" customWidth="1"/>
    <col min="2834" max="2834" width="1.1484375" style="87" customWidth="1"/>
    <col min="2835" max="2835" width="3.8515625" style="87" customWidth="1"/>
    <col min="2836" max="2836" width="19.140625" style="87" customWidth="1"/>
    <col min="2837" max="2837" width="9.140625" style="87" customWidth="1"/>
    <col min="2838" max="2838" width="22.28125" style="87" customWidth="1"/>
    <col min="2839" max="2839" width="105.140625" style="87" customWidth="1"/>
    <col min="2840" max="3074" width="9.140625" style="87" customWidth="1"/>
    <col min="3075" max="3075" width="1.28515625" style="87" customWidth="1"/>
    <col min="3076" max="3076" width="83.140625" style="87" customWidth="1"/>
    <col min="3077" max="3077" width="21.00390625" style="87" customWidth="1"/>
    <col min="3078" max="3078" width="19.8515625" style="87" customWidth="1"/>
    <col min="3079" max="3079" width="21.140625" style="87" customWidth="1"/>
    <col min="3080" max="3080" width="22.140625" style="87" customWidth="1"/>
    <col min="3081" max="3081" width="22.421875" style="87" customWidth="1"/>
    <col min="3082" max="3082" width="22.7109375" style="87" customWidth="1"/>
    <col min="3083" max="3083" width="23.140625" style="87" customWidth="1"/>
    <col min="3084" max="3084" width="24.7109375" style="87" customWidth="1"/>
    <col min="3085" max="3085" width="25.140625" style="87" customWidth="1"/>
    <col min="3086" max="3086" width="24.57421875" style="87" customWidth="1"/>
    <col min="3087" max="3087" width="24.7109375" style="87" customWidth="1"/>
    <col min="3088" max="3088" width="0.71875" style="87" customWidth="1"/>
    <col min="3089" max="3089" width="22.140625" style="87" customWidth="1"/>
    <col min="3090" max="3090" width="1.1484375" style="87" customWidth="1"/>
    <col min="3091" max="3091" width="3.8515625" style="87" customWidth="1"/>
    <col min="3092" max="3092" width="19.140625" style="87" customWidth="1"/>
    <col min="3093" max="3093" width="9.140625" style="87" customWidth="1"/>
    <col min="3094" max="3094" width="22.28125" style="87" customWidth="1"/>
    <col min="3095" max="3095" width="105.140625" style="87" customWidth="1"/>
    <col min="3096" max="3330" width="9.140625" style="87" customWidth="1"/>
    <col min="3331" max="3331" width="1.28515625" style="87" customWidth="1"/>
    <col min="3332" max="3332" width="83.140625" style="87" customWidth="1"/>
    <col min="3333" max="3333" width="21.00390625" style="87" customWidth="1"/>
    <col min="3334" max="3334" width="19.8515625" style="87" customWidth="1"/>
    <col min="3335" max="3335" width="21.140625" style="87" customWidth="1"/>
    <col min="3336" max="3336" width="22.140625" style="87" customWidth="1"/>
    <col min="3337" max="3337" width="22.421875" style="87" customWidth="1"/>
    <col min="3338" max="3338" width="22.7109375" style="87" customWidth="1"/>
    <col min="3339" max="3339" width="23.140625" style="87" customWidth="1"/>
    <col min="3340" max="3340" width="24.7109375" style="87" customWidth="1"/>
    <col min="3341" max="3341" width="25.140625" style="87" customWidth="1"/>
    <col min="3342" max="3342" width="24.57421875" style="87" customWidth="1"/>
    <col min="3343" max="3343" width="24.7109375" style="87" customWidth="1"/>
    <col min="3344" max="3344" width="0.71875" style="87" customWidth="1"/>
    <col min="3345" max="3345" width="22.140625" style="87" customWidth="1"/>
    <col min="3346" max="3346" width="1.1484375" style="87" customWidth="1"/>
    <col min="3347" max="3347" width="3.8515625" style="87" customWidth="1"/>
    <col min="3348" max="3348" width="19.140625" style="87" customWidth="1"/>
    <col min="3349" max="3349" width="9.140625" style="87" customWidth="1"/>
    <col min="3350" max="3350" width="22.28125" style="87" customWidth="1"/>
    <col min="3351" max="3351" width="105.140625" style="87" customWidth="1"/>
    <col min="3352" max="3586" width="9.140625" style="87" customWidth="1"/>
    <col min="3587" max="3587" width="1.28515625" style="87" customWidth="1"/>
    <col min="3588" max="3588" width="83.140625" style="87" customWidth="1"/>
    <col min="3589" max="3589" width="21.00390625" style="87" customWidth="1"/>
    <col min="3590" max="3590" width="19.8515625" style="87" customWidth="1"/>
    <col min="3591" max="3591" width="21.140625" style="87" customWidth="1"/>
    <col min="3592" max="3592" width="22.140625" style="87" customWidth="1"/>
    <col min="3593" max="3593" width="22.421875" style="87" customWidth="1"/>
    <col min="3594" max="3594" width="22.7109375" style="87" customWidth="1"/>
    <col min="3595" max="3595" width="23.140625" style="87" customWidth="1"/>
    <col min="3596" max="3596" width="24.7109375" style="87" customWidth="1"/>
    <col min="3597" max="3597" width="25.140625" style="87" customWidth="1"/>
    <col min="3598" max="3598" width="24.57421875" style="87" customWidth="1"/>
    <col min="3599" max="3599" width="24.7109375" style="87" customWidth="1"/>
    <col min="3600" max="3600" width="0.71875" style="87" customWidth="1"/>
    <col min="3601" max="3601" width="22.140625" style="87" customWidth="1"/>
    <col min="3602" max="3602" width="1.1484375" style="87" customWidth="1"/>
    <col min="3603" max="3603" width="3.8515625" style="87" customWidth="1"/>
    <col min="3604" max="3604" width="19.140625" style="87" customWidth="1"/>
    <col min="3605" max="3605" width="9.140625" style="87" customWidth="1"/>
    <col min="3606" max="3606" width="22.28125" style="87" customWidth="1"/>
    <col min="3607" max="3607" width="105.140625" style="87" customWidth="1"/>
    <col min="3608" max="3842" width="9.140625" style="87" customWidth="1"/>
    <col min="3843" max="3843" width="1.28515625" style="87" customWidth="1"/>
    <col min="3844" max="3844" width="83.140625" style="87" customWidth="1"/>
    <col min="3845" max="3845" width="21.00390625" style="87" customWidth="1"/>
    <col min="3846" max="3846" width="19.8515625" style="87" customWidth="1"/>
    <col min="3847" max="3847" width="21.140625" style="87" customWidth="1"/>
    <col min="3848" max="3848" width="22.140625" style="87" customWidth="1"/>
    <col min="3849" max="3849" width="22.421875" style="87" customWidth="1"/>
    <col min="3850" max="3850" width="22.7109375" style="87" customWidth="1"/>
    <col min="3851" max="3851" width="23.140625" style="87" customWidth="1"/>
    <col min="3852" max="3852" width="24.7109375" style="87" customWidth="1"/>
    <col min="3853" max="3853" width="25.140625" style="87" customWidth="1"/>
    <col min="3854" max="3854" width="24.57421875" style="87" customWidth="1"/>
    <col min="3855" max="3855" width="24.7109375" style="87" customWidth="1"/>
    <col min="3856" max="3856" width="0.71875" style="87" customWidth="1"/>
    <col min="3857" max="3857" width="22.140625" style="87" customWidth="1"/>
    <col min="3858" max="3858" width="1.1484375" style="87" customWidth="1"/>
    <col min="3859" max="3859" width="3.8515625" style="87" customWidth="1"/>
    <col min="3860" max="3860" width="19.140625" style="87" customWidth="1"/>
    <col min="3861" max="3861" width="9.140625" style="87" customWidth="1"/>
    <col min="3862" max="3862" width="22.28125" style="87" customWidth="1"/>
    <col min="3863" max="3863" width="105.140625" style="87" customWidth="1"/>
    <col min="3864" max="4098" width="9.140625" style="87" customWidth="1"/>
    <col min="4099" max="4099" width="1.28515625" style="87" customWidth="1"/>
    <col min="4100" max="4100" width="83.140625" style="87" customWidth="1"/>
    <col min="4101" max="4101" width="21.00390625" style="87" customWidth="1"/>
    <col min="4102" max="4102" width="19.8515625" style="87" customWidth="1"/>
    <col min="4103" max="4103" width="21.140625" style="87" customWidth="1"/>
    <col min="4104" max="4104" width="22.140625" style="87" customWidth="1"/>
    <col min="4105" max="4105" width="22.421875" style="87" customWidth="1"/>
    <col min="4106" max="4106" width="22.7109375" style="87" customWidth="1"/>
    <col min="4107" max="4107" width="23.140625" style="87" customWidth="1"/>
    <col min="4108" max="4108" width="24.7109375" style="87" customWidth="1"/>
    <col min="4109" max="4109" width="25.140625" style="87" customWidth="1"/>
    <col min="4110" max="4110" width="24.57421875" style="87" customWidth="1"/>
    <col min="4111" max="4111" width="24.7109375" style="87" customWidth="1"/>
    <col min="4112" max="4112" width="0.71875" style="87" customWidth="1"/>
    <col min="4113" max="4113" width="22.140625" style="87" customWidth="1"/>
    <col min="4114" max="4114" width="1.1484375" style="87" customWidth="1"/>
    <col min="4115" max="4115" width="3.8515625" style="87" customWidth="1"/>
    <col min="4116" max="4116" width="19.140625" style="87" customWidth="1"/>
    <col min="4117" max="4117" width="9.140625" style="87" customWidth="1"/>
    <col min="4118" max="4118" width="22.28125" style="87" customWidth="1"/>
    <col min="4119" max="4119" width="105.140625" style="87" customWidth="1"/>
    <col min="4120" max="4354" width="9.140625" style="87" customWidth="1"/>
    <col min="4355" max="4355" width="1.28515625" style="87" customWidth="1"/>
    <col min="4356" max="4356" width="83.140625" style="87" customWidth="1"/>
    <col min="4357" max="4357" width="21.00390625" style="87" customWidth="1"/>
    <col min="4358" max="4358" width="19.8515625" style="87" customWidth="1"/>
    <col min="4359" max="4359" width="21.140625" style="87" customWidth="1"/>
    <col min="4360" max="4360" width="22.140625" style="87" customWidth="1"/>
    <col min="4361" max="4361" width="22.421875" style="87" customWidth="1"/>
    <col min="4362" max="4362" width="22.7109375" style="87" customWidth="1"/>
    <col min="4363" max="4363" width="23.140625" style="87" customWidth="1"/>
    <col min="4364" max="4364" width="24.7109375" style="87" customWidth="1"/>
    <col min="4365" max="4365" width="25.140625" style="87" customWidth="1"/>
    <col min="4366" max="4366" width="24.57421875" style="87" customWidth="1"/>
    <col min="4367" max="4367" width="24.7109375" style="87" customWidth="1"/>
    <col min="4368" max="4368" width="0.71875" style="87" customWidth="1"/>
    <col min="4369" max="4369" width="22.140625" style="87" customWidth="1"/>
    <col min="4370" max="4370" width="1.1484375" style="87" customWidth="1"/>
    <col min="4371" max="4371" width="3.8515625" style="87" customWidth="1"/>
    <col min="4372" max="4372" width="19.140625" style="87" customWidth="1"/>
    <col min="4373" max="4373" width="9.140625" style="87" customWidth="1"/>
    <col min="4374" max="4374" width="22.28125" style="87" customWidth="1"/>
    <col min="4375" max="4375" width="105.140625" style="87" customWidth="1"/>
    <col min="4376" max="4610" width="9.140625" style="87" customWidth="1"/>
    <col min="4611" max="4611" width="1.28515625" style="87" customWidth="1"/>
    <col min="4612" max="4612" width="83.140625" style="87" customWidth="1"/>
    <col min="4613" max="4613" width="21.00390625" style="87" customWidth="1"/>
    <col min="4614" max="4614" width="19.8515625" style="87" customWidth="1"/>
    <col min="4615" max="4615" width="21.140625" style="87" customWidth="1"/>
    <col min="4616" max="4616" width="22.140625" style="87" customWidth="1"/>
    <col min="4617" max="4617" width="22.421875" style="87" customWidth="1"/>
    <col min="4618" max="4618" width="22.7109375" style="87" customWidth="1"/>
    <col min="4619" max="4619" width="23.140625" style="87" customWidth="1"/>
    <col min="4620" max="4620" width="24.7109375" style="87" customWidth="1"/>
    <col min="4621" max="4621" width="25.140625" style="87" customWidth="1"/>
    <col min="4622" max="4622" width="24.57421875" style="87" customWidth="1"/>
    <col min="4623" max="4623" width="24.7109375" style="87" customWidth="1"/>
    <col min="4624" max="4624" width="0.71875" style="87" customWidth="1"/>
    <col min="4625" max="4625" width="22.140625" style="87" customWidth="1"/>
    <col min="4626" max="4626" width="1.1484375" style="87" customWidth="1"/>
    <col min="4627" max="4627" width="3.8515625" style="87" customWidth="1"/>
    <col min="4628" max="4628" width="19.140625" style="87" customWidth="1"/>
    <col min="4629" max="4629" width="9.140625" style="87" customWidth="1"/>
    <col min="4630" max="4630" width="22.28125" style="87" customWidth="1"/>
    <col min="4631" max="4631" width="105.140625" style="87" customWidth="1"/>
    <col min="4632" max="4866" width="9.140625" style="87" customWidth="1"/>
    <col min="4867" max="4867" width="1.28515625" style="87" customWidth="1"/>
    <col min="4868" max="4868" width="83.140625" style="87" customWidth="1"/>
    <col min="4869" max="4869" width="21.00390625" style="87" customWidth="1"/>
    <col min="4870" max="4870" width="19.8515625" style="87" customWidth="1"/>
    <col min="4871" max="4871" width="21.140625" style="87" customWidth="1"/>
    <col min="4872" max="4872" width="22.140625" style="87" customWidth="1"/>
    <col min="4873" max="4873" width="22.421875" style="87" customWidth="1"/>
    <col min="4874" max="4874" width="22.7109375" style="87" customWidth="1"/>
    <col min="4875" max="4875" width="23.140625" style="87" customWidth="1"/>
    <col min="4876" max="4876" width="24.7109375" style="87" customWidth="1"/>
    <col min="4877" max="4877" width="25.140625" style="87" customWidth="1"/>
    <col min="4878" max="4878" width="24.57421875" style="87" customWidth="1"/>
    <col min="4879" max="4879" width="24.7109375" style="87" customWidth="1"/>
    <col min="4880" max="4880" width="0.71875" style="87" customWidth="1"/>
    <col min="4881" max="4881" width="22.140625" style="87" customWidth="1"/>
    <col min="4882" max="4882" width="1.1484375" style="87" customWidth="1"/>
    <col min="4883" max="4883" width="3.8515625" style="87" customWidth="1"/>
    <col min="4884" max="4884" width="19.140625" style="87" customWidth="1"/>
    <col min="4885" max="4885" width="9.140625" style="87" customWidth="1"/>
    <col min="4886" max="4886" width="22.28125" style="87" customWidth="1"/>
    <col min="4887" max="4887" width="105.140625" style="87" customWidth="1"/>
    <col min="4888" max="5122" width="9.140625" style="87" customWidth="1"/>
    <col min="5123" max="5123" width="1.28515625" style="87" customWidth="1"/>
    <col min="5124" max="5124" width="83.140625" style="87" customWidth="1"/>
    <col min="5125" max="5125" width="21.00390625" style="87" customWidth="1"/>
    <col min="5126" max="5126" width="19.8515625" style="87" customWidth="1"/>
    <col min="5127" max="5127" width="21.140625" style="87" customWidth="1"/>
    <col min="5128" max="5128" width="22.140625" style="87" customWidth="1"/>
    <col min="5129" max="5129" width="22.421875" style="87" customWidth="1"/>
    <col min="5130" max="5130" width="22.7109375" style="87" customWidth="1"/>
    <col min="5131" max="5131" width="23.140625" style="87" customWidth="1"/>
    <col min="5132" max="5132" width="24.7109375" style="87" customWidth="1"/>
    <col min="5133" max="5133" width="25.140625" style="87" customWidth="1"/>
    <col min="5134" max="5134" width="24.57421875" style="87" customWidth="1"/>
    <col min="5135" max="5135" width="24.7109375" style="87" customWidth="1"/>
    <col min="5136" max="5136" width="0.71875" style="87" customWidth="1"/>
    <col min="5137" max="5137" width="22.140625" style="87" customWidth="1"/>
    <col min="5138" max="5138" width="1.1484375" style="87" customWidth="1"/>
    <col min="5139" max="5139" width="3.8515625" style="87" customWidth="1"/>
    <col min="5140" max="5140" width="19.140625" style="87" customWidth="1"/>
    <col min="5141" max="5141" width="9.140625" style="87" customWidth="1"/>
    <col min="5142" max="5142" width="22.28125" style="87" customWidth="1"/>
    <col min="5143" max="5143" width="105.140625" style="87" customWidth="1"/>
    <col min="5144" max="5378" width="9.140625" style="87" customWidth="1"/>
    <col min="5379" max="5379" width="1.28515625" style="87" customWidth="1"/>
    <col min="5380" max="5380" width="83.140625" style="87" customWidth="1"/>
    <col min="5381" max="5381" width="21.00390625" style="87" customWidth="1"/>
    <col min="5382" max="5382" width="19.8515625" style="87" customWidth="1"/>
    <col min="5383" max="5383" width="21.140625" style="87" customWidth="1"/>
    <col min="5384" max="5384" width="22.140625" style="87" customWidth="1"/>
    <col min="5385" max="5385" width="22.421875" style="87" customWidth="1"/>
    <col min="5386" max="5386" width="22.7109375" style="87" customWidth="1"/>
    <col min="5387" max="5387" width="23.140625" style="87" customWidth="1"/>
    <col min="5388" max="5388" width="24.7109375" style="87" customWidth="1"/>
    <col min="5389" max="5389" width="25.140625" style="87" customWidth="1"/>
    <col min="5390" max="5390" width="24.57421875" style="87" customWidth="1"/>
    <col min="5391" max="5391" width="24.7109375" style="87" customWidth="1"/>
    <col min="5392" max="5392" width="0.71875" style="87" customWidth="1"/>
    <col min="5393" max="5393" width="22.140625" style="87" customWidth="1"/>
    <col min="5394" max="5394" width="1.1484375" style="87" customWidth="1"/>
    <col min="5395" max="5395" width="3.8515625" style="87" customWidth="1"/>
    <col min="5396" max="5396" width="19.140625" style="87" customWidth="1"/>
    <col min="5397" max="5397" width="9.140625" style="87" customWidth="1"/>
    <col min="5398" max="5398" width="22.28125" style="87" customWidth="1"/>
    <col min="5399" max="5399" width="105.140625" style="87" customWidth="1"/>
    <col min="5400" max="5634" width="9.140625" style="87" customWidth="1"/>
    <col min="5635" max="5635" width="1.28515625" style="87" customWidth="1"/>
    <col min="5636" max="5636" width="83.140625" style="87" customWidth="1"/>
    <col min="5637" max="5637" width="21.00390625" style="87" customWidth="1"/>
    <col min="5638" max="5638" width="19.8515625" style="87" customWidth="1"/>
    <col min="5639" max="5639" width="21.140625" style="87" customWidth="1"/>
    <col min="5640" max="5640" width="22.140625" style="87" customWidth="1"/>
    <col min="5641" max="5641" width="22.421875" style="87" customWidth="1"/>
    <col min="5642" max="5642" width="22.7109375" style="87" customWidth="1"/>
    <col min="5643" max="5643" width="23.140625" style="87" customWidth="1"/>
    <col min="5644" max="5644" width="24.7109375" style="87" customWidth="1"/>
    <col min="5645" max="5645" width="25.140625" style="87" customWidth="1"/>
    <col min="5646" max="5646" width="24.57421875" style="87" customWidth="1"/>
    <col min="5647" max="5647" width="24.7109375" style="87" customWidth="1"/>
    <col min="5648" max="5648" width="0.71875" style="87" customWidth="1"/>
    <col min="5649" max="5649" width="22.140625" style="87" customWidth="1"/>
    <col min="5650" max="5650" width="1.1484375" style="87" customWidth="1"/>
    <col min="5651" max="5651" width="3.8515625" style="87" customWidth="1"/>
    <col min="5652" max="5652" width="19.140625" style="87" customWidth="1"/>
    <col min="5653" max="5653" width="9.140625" style="87" customWidth="1"/>
    <col min="5654" max="5654" width="22.28125" style="87" customWidth="1"/>
    <col min="5655" max="5655" width="105.140625" style="87" customWidth="1"/>
    <col min="5656" max="5890" width="9.140625" style="87" customWidth="1"/>
    <col min="5891" max="5891" width="1.28515625" style="87" customWidth="1"/>
    <col min="5892" max="5892" width="83.140625" style="87" customWidth="1"/>
    <col min="5893" max="5893" width="21.00390625" style="87" customWidth="1"/>
    <col min="5894" max="5894" width="19.8515625" style="87" customWidth="1"/>
    <col min="5895" max="5895" width="21.140625" style="87" customWidth="1"/>
    <col min="5896" max="5896" width="22.140625" style="87" customWidth="1"/>
    <col min="5897" max="5897" width="22.421875" style="87" customWidth="1"/>
    <col min="5898" max="5898" width="22.7109375" style="87" customWidth="1"/>
    <col min="5899" max="5899" width="23.140625" style="87" customWidth="1"/>
    <col min="5900" max="5900" width="24.7109375" style="87" customWidth="1"/>
    <col min="5901" max="5901" width="25.140625" style="87" customWidth="1"/>
    <col min="5902" max="5902" width="24.57421875" style="87" customWidth="1"/>
    <col min="5903" max="5903" width="24.7109375" style="87" customWidth="1"/>
    <col min="5904" max="5904" width="0.71875" style="87" customWidth="1"/>
    <col min="5905" max="5905" width="22.140625" style="87" customWidth="1"/>
    <col min="5906" max="5906" width="1.1484375" style="87" customWidth="1"/>
    <col min="5907" max="5907" width="3.8515625" style="87" customWidth="1"/>
    <col min="5908" max="5908" width="19.140625" style="87" customWidth="1"/>
    <col min="5909" max="5909" width="9.140625" style="87" customWidth="1"/>
    <col min="5910" max="5910" width="22.28125" style="87" customWidth="1"/>
    <col min="5911" max="5911" width="105.140625" style="87" customWidth="1"/>
    <col min="5912" max="6146" width="9.140625" style="87" customWidth="1"/>
    <col min="6147" max="6147" width="1.28515625" style="87" customWidth="1"/>
    <col min="6148" max="6148" width="83.140625" style="87" customWidth="1"/>
    <col min="6149" max="6149" width="21.00390625" style="87" customWidth="1"/>
    <col min="6150" max="6150" width="19.8515625" style="87" customWidth="1"/>
    <col min="6151" max="6151" width="21.140625" style="87" customWidth="1"/>
    <col min="6152" max="6152" width="22.140625" style="87" customWidth="1"/>
    <col min="6153" max="6153" width="22.421875" style="87" customWidth="1"/>
    <col min="6154" max="6154" width="22.7109375" style="87" customWidth="1"/>
    <col min="6155" max="6155" width="23.140625" style="87" customWidth="1"/>
    <col min="6156" max="6156" width="24.7109375" style="87" customWidth="1"/>
    <col min="6157" max="6157" width="25.140625" style="87" customWidth="1"/>
    <col min="6158" max="6158" width="24.57421875" style="87" customWidth="1"/>
    <col min="6159" max="6159" width="24.7109375" style="87" customWidth="1"/>
    <col min="6160" max="6160" width="0.71875" style="87" customWidth="1"/>
    <col min="6161" max="6161" width="22.140625" style="87" customWidth="1"/>
    <col min="6162" max="6162" width="1.1484375" style="87" customWidth="1"/>
    <col min="6163" max="6163" width="3.8515625" style="87" customWidth="1"/>
    <col min="6164" max="6164" width="19.140625" style="87" customWidth="1"/>
    <col min="6165" max="6165" width="9.140625" style="87" customWidth="1"/>
    <col min="6166" max="6166" width="22.28125" style="87" customWidth="1"/>
    <col min="6167" max="6167" width="105.140625" style="87" customWidth="1"/>
    <col min="6168" max="6402" width="9.140625" style="87" customWidth="1"/>
    <col min="6403" max="6403" width="1.28515625" style="87" customWidth="1"/>
    <col min="6404" max="6404" width="83.140625" style="87" customWidth="1"/>
    <col min="6405" max="6405" width="21.00390625" style="87" customWidth="1"/>
    <col min="6406" max="6406" width="19.8515625" style="87" customWidth="1"/>
    <col min="6407" max="6407" width="21.140625" style="87" customWidth="1"/>
    <col min="6408" max="6408" width="22.140625" style="87" customWidth="1"/>
    <col min="6409" max="6409" width="22.421875" style="87" customWidth="1"/>
    <col min="6410" max="6410" width="22.7109375" style="87" customWidth="1"/>
    <col min="6411" max="6411" width="23.140625" style="87" customWidth="1"/>
    <col min="6412" max="6412" width="24.7109375" style="87" customWidth="1"/>
    <col min="6413" max="6413" width="25.140625" style="87" customWidth="1"/>
    <col min="6414" max="6414" width="24.57421875" style="87" customWidth="1"/>
    <col min="6415" max="6415" width="24.7109375" style="87" customWidth="1"/>
    <col min="6416" max="6416" width="0.71875" style="87" customWidth="1"/>
    <col min="6417" max="6417" width="22.140625" style="87" customWidth="1"/>
    <col min="6418" max="6418" width="1.1484375" style="87" customWidth="1"/>
    <col min="6419" max="6419" width="3.8515625" style="87" customWidth="1"/>
    <col min="6420" max="6420" width="19.140625" style="87" customWidth="1"/>
    <col min="6421" max="6421" width="9.140625" style="87" customWidth="1"/>
    <col min="6422" max="6422" width="22.28125" style="87" customWidth="1"/>
    <col min="6423" max="6423" width="105.140625" style="87" customWidth="1"/>
    <col min="6424" max="6658" width="9.140625" style="87" customWidth="1"/>
    <col min="6659" max="6659" width="1.28515625" style="87" customWidth="1"/>
    <col min="6660" max="6660" width="83.140625" style="87" customWidth="1"/>
    <col min="6661" max="6661" width="21.00390625" style="87" customWidth="1"/>
    <col min="6662" max="6662" width="19.8515625" style="87" customWidth="1"/>
    <col min="6663" max="6663" width="21.140625" style="87" customWidth="1"/>
    <col min="6664" max="6664" width="22.140625" style="87" customWidth="1"/>
    <col min="6665" max="6665" width="22.421875" style="87" customWidth="1"/>
    <col min="6666" max="6666" width="22.7109375" style="87" customWidth="1"/>
    <col min="6667" max="6667" width="23.140625" style="87" customWidth="1"/>
    <col min="6668" max="6668" width="24.7109375" style="87" customWidth="1"/>
    <col min="6669" max="6669" width="25.140625" style="87" customWidth="1"/>
    <col min="6670" max="6670" width="24.57421875" style="87" customWidth="1"/>
    <col min="6671" max="6671" width="24.7109375" style="87" customWidth="1"/>
    <col min="6672" max="6672" width="0.71875" style="87" customWidth="1"/>
    <col min="6673" max="6673" width="22.140625" style="87" customWidth="1"/>
    <col min="6674" max="6674" width="1.1484375" style="87" customWidth="1"/>
    <col min="6675" max="6675" width="3.8515625" style="87" customWidth="1"/>
    <col min="6676" max="6676" width="19.140625" style="87" customWidth="1"/>
    <col min="6677" max="6677" width="9.140625" style="87" customWidth="1"/>
    <col min="6678" max="6678" width="22.28125" style="87" customWidth="1"/>
    <col min="6679" max="6679" width="105.140625" style="87" customWidth="1"/>
    <col min="6680" max="6914" width="9.140625" style="87" customWidth="1"/>
    <col min="6915" max="6915" width="1.28515625" style="87" customWidth="1"/>
    <col min="6916" max="6916" width="83.140625" style="87" customWidth="1"/>
    <col min="6917" max="6917" width="21.00390625" style="87" customWidth="1"/>
    <col min="6918" max="6918" width="19.8515625" style="87" customWidth="1"/>
    <col min="6919" max="6919" width="21.140625" style="87" customWidth="1"/>
    <col min="6920" max="6920" width="22.140625" style="87" customWidth="1"/>
    <col min="6921" max="6921" width="22.421875" style="87" customWidth="1"/>
    <col min="6922" max="6922" width="22.7109375" style="87" customWidth="1"/>
    <col min="6923" max="6923" width="23.140625" style="87" customWidth="1"/>
    <col min="6924" max="6924" width="24.7109375" style="87" customWidth="1"/>
    <col min="6925" max="6925" width="25.140625" style="87" customWidth="1"/>
    <col min="6926" max="6926" width="24.57421875" style="87" customWidth="1"/>
    <col min="6927" max="6927" width="24.7109375" style="87" customWidth="1"/>
    <col min="6928" max="6928" width="0.71875" style="87" customWidth="1"/>
    <col min="6929" max="6929" width="22.140625" style="87" customWidth="1"/>
    <col min="6930" max="6930" width="1.1484375" style="87" customWidth="1"/>
    <col min="6931" max="6931" width="3.8515625" style="87" customWidth="1"/>
    <col min="6932" max="6932" width="19.140625" style="87" customWidth="1"/>
    <col min="6933" max="6933" width="9.140625" style="87" customWidth="1"/>
    <col min="6934" max="6934" width="22.28125" style="87" customWidth="1"/>
    <col min="6935" max="6935" width="105.140625" style="87" customWidth="1"/>
    <col min="6936" max="7170" width="9.140625" style="87" customWidth="1"/>
    <col min="7171" max="7171" width="1.28515625" style="87" customWidth="1"/>
    <col min="7172" max="7172" width="83.140625" style="87" customWidth="1"/>
    <col min="7173" max="7173" width="21.00390625" style="87" customWidth="1"/>
    <col min="7174" max="7174" width="19.8515625" style="87" customWidth="1"/>
    <col min="7175" max="7175" width="21.140625" style="87" customWidth="1"/>
    <col min="7176" max="7176" width="22.140625" style="87" customWidth="1"/>
    <col min="7177" max="7177" width="22.421875" style="87" customWidth="1"/>
    <col min="7178" max="7178" width="22.7109375" style="87" customWidth="1"/>
    <col min="7179" max="7179" width="23.140625" style="87" customWidth="1"/>
    <col min="7180" max="7180" width="24.7109375" style="87" customWidth="1"/>
    <col min="7181" max="7181" width="25.140625" style="87" customWidth="1"/>
    <col min="7182" max="7182" width="24.57421875" style="87" customWidth="1"/>
    <col min="7183" max="7183" width="24.7109375" style="87" customWidth="1"/>
    <col min="7184" max="7184" width="0.71875" style="87" customWidth="1"/>
    <col min="7185" max="7185" width="22.140625" style="87" customWidth="1"/>
    <col min="7186" max="7186" width="1.1484375" style="87" customWidth="1"/>
    <col min="7187" max="7187" width="3.8515625" style="87" customWidth="1"/>
    <col min="7188" max="7188" width="19.140625" style="87" customWidth="1"/>
    <col min="7189" max="7189" width="9.140625" style="87" customWidth="1"/>
    <col min="7190" max="7190" width="22.28125" style="87" customWidth="1"/>
    <col min="7191" max="7191" width="105.140625" style="87" customWidth="1"/>
    <col min="7192" max="7426" width="9.140625" style="87" customWidth="1"/>
    <col min="7427" max="7427" width="1.28515625" style="87" customWidth="1"/>
    <col min="7428" max="7428" width="83.140625" style="87" customWidth="1"/>
    <col min="7429" max="7429" width="21.00390625" style="87" customWidth="1"/>
    <col min="7430" max="7430" width="19.8515625" style="87" customWidth="1"/>
    <col min="7431" max="7431" width="21.140625" style="87" customWidth="1"/>
    <col min="7432" max="7432" width="22.140625" style="87" customWidth="1"/>
    <col min="7433" max="7433" width="22.421875" style="87" customWidth="1"/>
    <col min="7434" max="7434" width="22.7109375" style="87" customWidth="1"/>
    <col min="7435" max="7435" width="23.140625" style="87" customWidth="1"/>
    <col min="7436" max="7436" width="24.7109375" style="87" customWidth="1"/>
    <col min="7437" max="7437" width="25.140625" style="87" customWidth="1"/>
    <col min="7438" max="7438" width="24.57421875" style="87" customWidth="1"/>
    <col min="7439" max="7439" width="24.7109375" style="87" customWidth="1"/>
    <col min="7440" max="7440" width="0.71875" style="87" customWidth="1"/>
    <col min="7441" max="7441" width="22.140625" style="87" customWidth="1"/>
    <col min="7442" max="7442" width="1.1484375" style="87" customWidth="1"/>
    <col min="7443" max="7443" width="3.8515625" style="87" customWidth="1"/>
    <col min="7444" max="7444" width="19.140625" style="87" customWidth="1"/>
    <col min="7445" max="7445" width="9.140625" style="87" customWidth="1"/>
    <col min="7446" max="7446" width="22.28125" style="87" customWidth="1"/>
    <col min="7447" max="7447" width="105.140625" style="87" customWidth="1"/>
    <col min="7448" max="7682" width="9.140625" style="87" customWidth="1"/>
    <col min="7683" max="7683" width="1.28515625" style="87" customWidth="1"/>
    <col min="7684" max="7684" width="83.140625" style="87" customWidth="1"/>
    <col min="7685" max="7685" width="21.00390625" style="87" customWidth="1"/>
    <col min="7686" max="7686" width="19.8515625" style="87" customWidth="1"/>
    <col min="7687" max="7687" width="21.140625" style="87" customWidth="1"/>
    <col min="7688" max="7688" width="22.140625" style="87" customWidth="1"/>
    <col min="7689" max="7689" width="22.421875" style="87" customWidth="1"/>
    <col min="7690" max="7690" width="22.7109375" style="87" customWidth="1"/>
    <col min="7691" max="7691" width="23.140625" style="87" customWidth="1"/>
    <col min="7692" max="7692" width="24.7109375" style="87" customWidth="1"/>
    <col min="7693" max="7693" width="25.140625" style="87" customWidth="1"/>
    <col min="7694" max="7694" width="24.57421875" style="87" customWidth="1"/>
    <col min="7695" max="7695" width="24.7109375" style="87" customWidth="1"/>
    <col min="7696" max="7696" width="0.71875" style="87" customWidth="1"/>
    <col min="7697" max="7697" width="22.140625" style="87" customWidth="1"/>
    <col min="7698" max="7698" width="1.1484375" style="87" customWidth="1"/>
    <col min="7699" max="7699" width="3.8515625" style="87" customWidth="1"/>
    <col min="7700" max="7700" width="19.140625" style="87" customWidth="1"/>
    <col min="7701" max="7701" width="9.140625" style="87" customWidth="1"/>
    <col min="7702" max="7702" width="22.28125" style="87" customWidth="1"/>
    <col min="7703" max="7703" width="105.140625" style="87" customWidth="1"/>
    <col min="7704" max="7938" width="9.140625" style="87" customWidth="1"/>
    <col min="7939" max="7939" width="1.28515625" style="87" customWidth="1"/>
    <col min="7940" max="7940" width="83.140625" style="87" customWidth="1"/>
    <col min="7941" max="7941" width="21.00390625" style="87" customWidth="1"/>
    <col min="7942" max="7942" width="19.8515625" style="87" customWidth="1"/>
    <col min="7943" max="7943" width="21.140625" style="87" customWidth="1"/>
    <col min="7944" max="7944" width="22.140625" style="87" customWidth="1"/>
    <col min="7945" max="7945" width="22.421875" style="87" customWidth="1"/>
    <col min="7946" max="7946" width="22.7109375" style="87" customWidth="1"/>
    <col min="7947" max="7947" width="23.140625" style="87" customWidth="1"/>
    <col min="7948" max="7948" width="24.7109375" style="87" customWidth="1"/>
    <col min="7949" max="7949" width="25.140625" style="87" customWidth="1"/>
    <col min="7950" max="7950" width="24.57421875" style="87" customWidth="1"/>
    <col min="7951" max="7951" width="24.7109375" style="87" customWidth="1"/>
    <col min="7952" max="7952" width="0.71875" style="87" customWidth="1"/>
    <col min="7953" max="7953" width="22.140625" style="87" customWidth="1"/>
    <col min="7954" max="7954" width="1.1484375" style="87" customWidth="1"/>
    <col min="7955" max="7955" width="3.8515625" style="87" customWidth="1"/>
    <col min="7956" max="7956" width="19.140625" style="87" customWidth="1"/>
    <col min="7957" max="7957" width="9.140625" style="87" customWidth="1"/>
    <col min="7958" max="7958" width="22.28125" style="87" customWidth="1"/>
    <col min="7959" max="7959" width="105.140625" style="87" customWidth="1"/>
    <col min="7960" max="8194" width="9.140625" style="87" customWidth="1"/>
    <col min="8195" max="8195" width="1.28515625" style="87" customWidth="1"/>
    <col min="8196" max="8196" width="83.140625" style="87" customWidth="1"/>
    <col min="8197" max="8197" width="21.00390625" style="87" customWidth="1"/>
    <col min="8198" max="8198" width="19.8515625" style="87" customWidth="1"/>
    <col min="8199" max="8199" width="21.140625" style="87" customWidth="1"/>
    <col min="8200" max="8200" width="22.140625" style="87" customWidth="1"/>
    <col min="8201" max="8201" width="22.421875" style="87" customWidth="1"/>
    <col min="8202" max="8202" width="22.7109375" style="87" customWidth="1"/>
    <col min="8203" max="8203" width="23.140625" style="87" customWidth="1"/>
    <col min="8204" max="8204" width="24.7109375" style="87" customWidth="1"/>
    <col min="8205" max="8205" width="25.140625" style="87" customWidth="1"/>
    <col min="8206" max="8206" width="24.57421875" style="87" customWidth="1"/>
    <col min="8207" max="8207" width="24.7109375" style="87" customWidth="1"/>
    <col min="8208" max="8208" width="0.71875" style="87" customWidth="1"/>
    <col min="8209" max="8209" width="22.140625" style="87" customWidth="1"/>
    <col min="8210" max="8210" width="1.1484375" style="87" customWidth="1"/>
    <col min="8211" max="8211" width="3.8515625" style="87" customWidth="1"/>
    <col min="8212" max="8212" width="19.140625" style="87" customWidth="1"/>
    <col min="8213" max="8213" width="9.140625" style="87" customWidth="1"/>
    <col min="8214" max="8214" width="22.28125" style="87" customWidth="1"/>
    <col min="8215" max="8215" width="105.140625" style="87" customWidth="1"/>
    <col min="8216" max="8450" width="9.140625" style="87" customWidth="1"/>
    <col min="8451" max="8451" width="1.28515625" style="87" customWidth="1"/>
    <col min="8452" max="8452" width="83.140625" style="87" customWidth="1"/>
    <col min="8453" max="8453" width="21.00390625" style="87" customWidth="1"/>
    <col min="8454" max="8454" width="19.8515625" style="87" customWidth="1"/>
    <col min="8455" max="8455" width="21.140625" style="87" customWidth="1"/>
    <col min="8456" max="8456" width="22.140625" style="87" customWidth="1"/>
    <col min="8457" max="8457" width="22.421875" style="87" customWidth="1"/>
    <col min="8458" max="8458" width="22.7109375" style="87" customWidth="1"/>
    <col min="8459" max="8459" width="23.140625" style="87" customWidth="1"/>
    <col min="8460" max="8460" width="24.7109375" style="87" customWidth="1"/>
    <col min="8461" max="8461" width="25.140625" style="87" customWidth="1"/>
    <col min="8462" max="8462" width="24.57421875" style="87" customWidth="1"/>
    <col min="8463" max="8463" width="24.7109375" style="87" customWidth="1"/>
    <col min="8464" max="8464" width="0.71875" style="87" customWidth="1"/>
    <col min="8465" max="8465" width="22.140625" style="87" customWidth="1"/>
    <col min="8466" max="8466" width="1.1484375" style="87" customWidth="1"/>
    <col min="8467" max="8467" width="3.8515625" style="87" customWidth="1"/>
    <col min="8468" max="8468" width="19.140625" style="87" customWidth="1"/>
    <col min="8469" max="8469" width="9.140625" style="87" customWidth="1"/>
    <col min="8470" max="8470" width="22.28125" style="87" customWidth="1"/>
    <col min="8471" max="8471" width="105.140625" style="87" customWidth="1"/>
    <col min="8472" max="8706" width="9.140625" style="87" customWidth="1"/>
    <col min="8707" max="8707" width="1.28515625" style="87" customWidth="1"/>
    <col min="8708" max="8708" width="83.140625" style="87" customWidth="1"/>
    <col min="8709" max="8709" width="21.00390625" style="87" customWidth="1"/>
    <col min="8710" max="8710" width="19.8515625" style="87" customWidth="1"/>
    <col min="8711" max="8711" width="21.140625" style="87" customWidth="1"/>
    <col min="8712" max="8712" width="22.140625" style="87" customWidth="1"/>
    <col min="8713" max="8713" width="22.421875" style="87" customWidth="1"/>
    <col min="8714" max="8714" width="22.7109375" style="87" customWidth="1"/>
    <col min="8715" max="8715" width="23.140625" style="87" customWidth="1"/>
    <col min="8716" max="8716" width="24.7109375" style="87" customWidth="1"/>
    <col min="8717" max="8717" width="25.140625" style="87" customWidth="1"/>
    <col min="8718" max="8718" width="24.57421875" style="87" customWidth="1"/>
    <col min="8719" max="8719" width="24.7109375" style="87" customWidth="1"/>
    <col min="8720" max="8720" width="0.71875" style="87" customWidth="1"/>
    <col min="8721" max="8721" width="22.140625" style="87" customWidth="1"/>
    <col min="8722" max="8722" width="1.1484375" style="87" customWidth="1"/>
    <col min="8723" max="8723" width="3.8515625" style="87" customWidth="1"/>
    <col min="8724" max="8724" width="19.140625" style="87" customWidth="1"/>
    <col min="8725" max="8725" width="9.140625" style="87" customWidth="1"/>
    <col min="8726" max="8726" width="22.28125" style="87" customWidth="1"/>
    <col min="8727" max="8727" width="105.140625" style="87" customWidth="1"/>
    <col min="8728" max="8962" width="9.140625" style="87" customWidth="1"/>
    <col min="8963" max="8963" width="1.28515625" style="87" customWidth="1"/>
    <col min="8964" max="8964" width="83.140625" style="87" customWidth="1"/>
    <col min="8965" max="8965" width="21.00390625" style="87" customWidth="1"/>
    <col min="8966" max="8966" width="19.8515625" style="87" customWidth="1"/>
    <col min="8967" max="8967" width="21.140625" style="87" customWidth="1"/>
    <col min="8968" max="8968" width="22.140625" style="87" customWidth="1"/>
    <col min="8969" max="8969" width="22.421875" style="87" customWidth="1"/>
    <col min="8970" max="8970" width="22.7109375" style="87" customWidth="1"/>
    <col min="8971" max="8971" width="23.140625" style="87" customWidth="1"/>
    <col min="8972" max="8972" width="24.7109375" style="87" customWidth="1"/>
    <col min="8973" max="8973" width="25.140625" style="87" customWidth="1"/>
    <col min="8974" max="8974" width="24.57421875" style="87" customWidth="1"/>
    <col min="8975" max="8975" width="24.7109375" style="87" customWidth="1"/>
    <col min="8976" max="8976" width="0.71875" style="87" customWidth="1"/>
    <col min="8977" max="8977" width="22.140625" style="87" customWidth="1"/>
    <col min="8978" max="8978" width="1.1484375" style="87" customWidth="1"/>
    <col min="8979" max="8979" width="3.8515625" style="87" customWidth="1"/>
    <col min="8980" max="8980" width="19.140625" style="87" customWidth="1"/>
    <col min="8981" max="8981" width="9.140625" style="87" customWidth="1"/>
    <col min="8982" max="8982" width="22.28125" style="87" customWidth="1"/>
    <col min="8983" max="8983" width="105.140625" style="87" customWidth="1"/>
    <col min="8984" max="9218" width="9.140625" style="87" customWidth="1"/>
    <col min="9219" max="9219" width="1.28515625" style="87" customWidth="1"/>
    <col min="9220" max="9220" width="83.140625" style="87" customWidth="1"/>
    <col min="9221" max="9221" width="21.00390625" style="87" customWidth="1"/>
    <col min="9222" max="9222" width="19.8515625" style="87" customWidth="1"/>
    <col min="9223" max="9223" width="21.140625" style="87" customWidth="1"/>
    <col min="9224" max="9224" width="22.140625" style="87" customWidth="1"/>
    <col min="9225" max="9225" width="22.421875" style="87" customWidth="1"/>
    <col min="9226" max="9226" width="22.7109375" style="87" customWidth="1"/>
    <col min="9227" max="9227" width="23.140625" style="87" customWidth="1"/>
    <col min="9228" max="9228" width="24.7109375" style="87" customWidth="1"/>
    <col min="9229" max="9229" width="25.140625" style="87" customWidth="1"/>
    <col min="9230" max="9230" width="24.57421875" style="87" customWidth="1"/>
    <col min="9231" max="9231" width="24.7109375" style="87" customWidth="1"/>
    <col min="9232" max="9232" width="0.71875" style="87" customWidth="1"/>
    <col min="9233" max="9233" width="22.140625" style="87" customWidth="1"/>
    <col min="9234" max="9234" width="1.1484375" style="87" customWidth="1"/>
    <col min="9235" max="9235" width="3.8515625" style="87" customWidth="1"/>
    <col min="9236" max="9236" width="19.140625" style="87" customWidth="1"/>
    <col min="9237" max="9237" width="9.140625" style="87" customWidth="1"/>
    <col min="9238" max="9238" width="22.28125" style="87" customWidth="1"/>
    <col min="9239" max="9239" width="105.140625" style="87" customWidth="1"/>
    <col min="9240" max="9474" width="9.140625" style="87" customWidth="1"/>
    <col min="9475" max="9475" width="1.28515625" style="87" customWidth="1"/>
    <col min="9476" max="9476" width="83.140625" style="87" customWidth="1"/>
    <col min="9477" max="9477" width="21.00390625" style="87" customWidth="1"/>
    <col min="9478" max="9478" width="19.8515625" style="87" customWidth="1"/>
    <col min="9479" max="9479" width="21.140625" style="87" customWidth="1"/>
    <col min="9480" max="9480" width="22.140625" style="87" customWidth="1"/>
    <col min="9481" max="9481" width="22.421875" style="87" customWidth="1"/>
    <col min="9482" max="9482" width="22.7109375" style="87" customWidth="1"/>
    <col min="9483" max="9483" width="23.140625" style="87" customWidth="1"/>
    <col min="9484" max="9484" width="24.7109375" style="87" customWidth="1"/>
    <col min="9485" max="9485" width="25.140625" style="87" customWidth="1"/>
    <col min="9486" max="9486" width="24.57421875" style="87" customWidth="1"/>
    <col min="9487" max="9487" width="24.7109375" style="87" customWidth="1"/>
    <col min="9488" max="9488" width="0.71875" style="87" customWidth="1"/>
    <col min="9489" max="9489" width="22.140625" style="87" customWidth="1"/>
    <col min="9490" max="9490" width="1.1484375" style="87" customWidth="1"/>
    <col min="9491" max="9491" width="3.8515625" style="87" customWidth="1"/>
    <col min="9492" max="9492" width="19.140625" style="87" customWidth="1"/>
    <col min="9493" max="9493" width="9.140625" style="87" customWidth="1"/>
    <col min="9494" max="9494" width="22.28125" style="87" customWidth="1"/>
    <col min="9495" max="9495" width="105.140625" style="87" customWidth="1"/>
    <col min="9496" max="9730" width="9.140625" style="87" customWidth="1"/>
    <col min="9731" max="9731" width="1.28515625" style="87" customWidth="1"/>
    <col min="9732" max="9732" width="83.140625" style="87" customWidth="1"/>
    <col min="9733" max="9733" width="21.00390625" style="87" customWidth="1"/>
    <col min="9734" max="9734" width="19.8515625" style="87" customWidth="1"/>
    <col min="9735" max="9735" width="21.140625" style="87" customWidth="1"/>
    <col min="9736" max="9736" width="22.140625" style="87" customWidth="1"/>
    <col min="9737" max="9737" width="22.421875" style="87" customWidth="1"/>
    <col min="9738" max="9738" width="22.7109375" style="87" customWidth="1"/>
    <col min="9739" max="9739" width="23.140625" style="87" customWidth="1"/>
    <col min="9740" max="9740" width="24.7109375" style="87" customWidth="1"/>
    <col min="9741" max="9741" width="25.140625" style="87" customWidth="1"/>
    <col min="9742" max="9742" width="24.57421875" style="87" customWidth="1"/>
    <col min="9743" max="9743" width="24.7109375" style="87" customWidth="1"/>
    <col min="9744" max="9744" width="0.71875" style="87" customWidth="1"/>
    <col min="9745" max="9745" width="22.140625" style="87" customWidth="1"/>
    <col min="9746" max="9746" width="1.1484375" style="87" customWidth="1"/>
    <col min="9747" max="9747" width="3.8515625" style="87" customWidth="1"/>
    <col min="9748" max="9748" width="19.140625" style="87" customWidth="1"/>
    <col min="9749" max="9749" width="9.140625" style="87" customWidth="1"/>
    <col min="9750" max="9750" width="22.28125" style="87" customWidth="1"/>
    <col min="9751" max="9751" width="105.140625" style="87" customWidth="1"/>
    <col min="9752" max="9986" width="9.140625" style="87" customWidth="1"/>
    <col min="9987" max="9987" width="1.28515625" style="87" customWidth="1"/>
    <col min="9988" max="9988" width="83.140625" style="87" customWidth="1"/>
    <col min="9989" max="9989" width="21.00390625" style="87" customWidth="1"/>
    <col min="9990" max="9990" width="19.8515625" style="87" customWidth="1"/>
    <col min="9991" max="9991" width="21.140625" style="87" customWidth="1"/>
    <col min="9992" max="9992" width="22.140625" style="87" customWidth="1"/>
    <col min="9993" max="9993" width="22.421875" style="87" customWidth="1"/>
    <col min="9994" max="9994" width="22.7109375" style="87" customWidth="1"/>
    <col min="9995" max="9995" width="23.140625" style="87" customWidth="1"/>
    <col min="9996" max="9996" width="24.7109375" style="87" customWidth="1"/>
    <col min="9997" max="9997" width="25.140625" style="87" customWidth="1"/>
    <col min="9998" max="9998" width="24.57421875" style="87" customWidth="1"/>
    <col min="9999" max="9999" width="24.7109375" style="87" customWidth="1"/>
    <col min="10000" max="10000" width="0.71875" style="87" customWidth="1"/>
    <col min="10001" max="10001" width="22.140625" style="87" customWidth="1"/>
    <col min="10002" max="10002" width="1.1484375" style="87" customWidth="1"/>
    <col min="10003" max="10003" width="3.8515625" style="87" customWidth="1"/>
    <col min="10004" max="10004" width="19.140625" style="87" customWidth="1"/>
    <col min="10005" max="10005" width="9.140625" style="87" customWidth="1"/>
    <col min="10006" max="10006" width="22.28125" style="87" customWidth="1"/>
    <col min="10007" max="10007" width="105.140625" style="87" customWidth="1"/>
    <col min="10008" max="10242" width="9.140625" style="87" customWidth="1"/>
    <col min="10243" max="10243" width="1.28515625" style="87" customWidth="1"/>
    <col min="10244" max="10244" width="83.140625" style="87" customWidth="1"/>
    <col min="10245" max="10245" width="21.00390625" style="87" customWidth="1"/>
    <col min="10246" max="10246" width="19.8515625" style="87" customWidth="1"/>
    <col min="10247" max="10247" width="21.140625" style="87" customWidth="1"/>
    <col min="10248" max="10248" width="22.140625" style="87" customWidth="1"/>
    <col min="10249" max="10249" width="22.421875" style="87" customWidth="1"/>
    <col min="10250" max="10250" width="22.7109375" style="87" customWidth="1"/>
    <col min="10251" max="10251" width="23.140625" style="87" customWidth="1"/>
    <col min="10252" max="10252" width="24.7109375" style="87" customWidth="1"/>
    <col min="10253" max="10253" width="25.140625" style="87" customWidth="1"/>
    <col min="10254" max="10254" width="24.57421875" style="87" customWidth="1"/>
    <col min="10255" max="10255" width="24.7109375" style="87" customWidth="1"/>
    <col min="10256" max="10256" width="0.71875" style="87" customWidth="1"/>
    <col min="10257" max="10257" width="22.140625" style="87" customWidth="1"/>
    <col min="10258" max="10258" width="1.1484375" style="87" customWidth="1"/>
    <col min="10259" max="10259" width="3.8515625" style="87" customWidth="1"/>
    <col min="10260" max="10260" width="19.140625" style="87" customWidth="1"/>
    <col min="10261" max="10261" width="9.140625" style="87" customWidth="1"/>
    <col min="10262" max="10262" width="22.28125" style="87" customWidth="1"/>
    <col min="10263" max="10263" width="105.140625" style="87" customWidth="1"/>
    <col min="10264" max="10498" width="9.140625" style="87" customWidth="1"/>
    <col min="10499" max="10499" width="1.28515625" style="87" customWidth="1"/>
    <col min="10500" max="10500" width="83.140625" style="87" customWidth="1"/>
    <col min="10501" max="10501" width="21.00390625" style="87" customWidth="1"/>
    <col min="10502" max="10502" width="19.8515625" style="87" customWidth="1"/>
    <col min="10503" max="10503" width="21.140625" style="87" customWidth="1"/>
    <col min="10504" max="10504" width="22.140625" style="87" customWidth="1"/>
    <col min="10505" max="10505" width="22.421875" style="87" customWidth="1"/>
    <col min="10506" max="10506" width="22.7109375" style="87" customWidth="1"/>
    <col min="10507" max="10507" width="23.140625" style="87" customWidth="1"/>
    <col min="10508" max="10508" width="24.7109375" style="87" customWidth="1"/>
    <col min="10509" max="10509" width="25.140625" style="87" customWidth="1"/>
    <col min="10510" max="10510" width="24.57421875" style="87" customWidth="1"/>
    <col min="10511" max="10511" width="24.7109375" style="87" customWidth="1"/>
    <col min="10512" max="10512" width="0.71875" style="87" customWidth="1"/>
    <col min="10513" max="10513" width="22.140625" style="87" customWidth="1"/>
    <col min="10514" max="10514" width="1.1484375" style="87" customWidth="1"/>
    <col min="10515" max="10515" width="3.8515625" style="87" customWidth="1"/>
    <col min="10516" max="10516" width="19.140625" style="87" customWidth="1"/>
    <col min="10517" max="10517" width="9.140625" style="87" customWidth="1"/>
    <col min="10518" max="10518" width="22.28125" style="87" customWidth="1"/>
    <col min="10519" max="10519" width="105.140625" style="87" customWidth="1"/>
    <col min="10520" max="10754" width="9.140625" style="87" customWidth="1"/>
    <col min="10755" max="10755" width="1.28515625" style="87" customWidth="1"/>
    <col min="10756" max="10756" width="83.140625" style="87" customWidth="1"/>
    <col min="10757" max="10757" width="21.00390625" style="87" customWidth="1"/>
    <col min="10758" max="10758" width="19.8515625" style="87" customWidth="1"/>
    <col min="10759" max="10759" width="21.140625" style="87" customWidth="1"/>
    <col min="10760" max="10760" width="22.140625" style="87" customWidth="1"/>
    <col min="10761" max="10761" width="22.421875" style="87" customWidth="1"/>
    <col min="10762" max="10762" width="22.7109375" style="87" customWidth="1"/>
    <col min="10763" max="10763" width="23.140625" style="87" customWidth="1"/>
    <col min="10764" max="10764" width="24.7109375" style="87" customWidth="1"/>
    <col min="10765" max="10765" width="25.140625" style="87" customWidth="1"/>
    <col min="10766" max="10766" width="24.57421875" style="87" customWidth="1"/>
    <col min="10767" max="10767" width="24.7109375" style="87" customWidth="1"/>
    <col min="10768" max="10768" width="0.71875" style="87" customWidth="1"/>
    <col min="10769" max="10769" width="22.140625" style="87" customWidth="1"/>
    <col min="10770" max="10770" width="1.1484375" style="87" customWidth="1"/>
    <col min="10771" max="10771" width="3.8515625" style="87" customWidth="1"/>
    <col min="10772" max="10772" width="19.140625" style="87" customWidth="1"/>
    <col min="10773" max="10773" width="9.140625" style="87" customWidth="1"/>
    <col min="10774" max="10774" width="22.28125" style="87" customWidth="1"/>
    <col min="10775" max="10775" width="105.140625" style="87" customWidth="1"/>
    <col min="10776" max="11010" width="9.140625" style="87" customWidth="1"/>
    <col min="11011" max="11011" width="1.28515625" style="87" customWidth="1"/>
    <col min="11012" max="11012" width="83.140625" style="87" customWidth="1"/>
    <col min="11013" max="11013" width="21.00390625" style="87" customWidth="1"/>
    <col min="11014" max="11014" width="19.8515625" style="87" customWidth="1"/>
    <col min="11015" max="11015" width="21.140625" style="87" customWidth="1"/>
    <col min="11016" max="11016" width="22.140625" style="87" customWidth="1"/>
    <col min="11017" max="11017" width="22.421875" style="87" customWidth="1"/>
    <col min="11018" max="11018" width="22.7109375" style="87" customWidth="1"/>
    <col min="11019" max="11019" width="23.140625" style="87" customWidth="1"/>
    <col min="11020" max="11020" width="24.7109375" style="87" customWidth="1"/>
    <col min="11021" max="11021" width="25.140625" style="87" customWidth="1"/>
    <col min="11022" max="11022" width="24.57421875" style="87" customWidth="1"/>
    <col min="11023" max="11023" width="24.7109375" style="87" customWidth="1"/>
    <col min="11024" max="11024" width="0.71875" style="87" customWidth="1"/>
    <col min="11025" max="11025" width="22.140625" style="87" customWidth="1"/>
    <col min="11026" max="11026" width="1.1484375" style="87" customWidth="1"/>
    <col min="11027" max="11027" width="3.8515625" style="87" customWidth="1"/>
    <col min="11028" max="11028" width="19.140625" style="87" customWidth="1"/>
    <col min="11029" max="11029" width="9.140625" style="87" customWidth="1"/>
    <col min="11030" max="11030" width="22.28125" style="87" customWidth="1"/>
    <col min="11031" max="11031" width="105.140625" style="87" customWidth="1"/>
    <col min="11032" max="11266" width="9.140625" style="87" customWidth="1"/>
    <col min="11267" max="11267" width="1.28515625" style="87" customWidth="1"/>
    <col min="11268" max="11268" width="83.140625" style="87" customWidth="1"/>
    <col min="11269" max="11269" width="21.00390625" style="87" customWidth="1"/>
    <col min="11270" max="11270" width="19.8515625" style="87" customWidth="1"/>
    <col min="11271" max="11271" width="21.140625" style="87" customWidth="1"/>
    <col min="11272" max="11272" width="22.140625" style="87" customWidth="1"/>
    <col min="11273" max="11273" width="22.421875" style="87" customWidth="1"/>
    <col min="11274" max="11274" width="22.7109375" style="87" customWidth="1"/>
    <col min="11275" max="11275" width="23.140625" style="87" customWidth="1"/>
    <col min="11276" max="11276" width="24.7109375" style="87" customWidth="1"/>
    <col min="11277" max="11277" width="25.140625" style="87" customWidth="1"/>
    <col min="11278" max="11278" width="24.57421875" style="87" customWidth="1"/>
    <col min="11279" max="11279" width="24.7109375" style="87" customWidth="1"/>
    <col min="11280" max="11280" width="0.71875" style="87" customWidth="1"/>
    <col min="11281" max="11281" width="22.140625" style="87" customWidth="1"/>
    <col min="11282" max="11282" width="1.1484375" style="87" customWidth="1"/>
    <col min="11283" max="11283" width="3.8515625" style="87" customWidth="1"/>
    <col min="11284" max="11284" width="19.140625" style="87" customWidth="1"/>
    <col min="11285" max="11285" width="9.140625" style="87" customWidth="1"/>
    <col min="11286" max="11286" width="22.28125" style="87" customWidth="1"/>
    <col min="11287" max="11287" width="105.140625" style="87" customWidth="1"/>
    <col min="11288" max="11522" width="9.140625" style="87" customWidth="1"/>
    <col min="11523" max="11523" width="1.28515625" style="87" customWidth="1"/>
    <col min="11524" max="11524" width="83.140625" style="87" customWidth="1"/>
    <col min="11525" max="11525" width="21.00390625" style="87" customWidth="1"/>
    <col min="11526" max="11526" width="19.8515625" style="87" customWidth="1"/>
    <col min="11527" max="11527" width="21.140625" style="87" customWidth="1"/>
    <col min="11528" max="11528" width="22.140625" style="87" customWidth="1"/>
    <col min="11529" max="11529" width="22.421875" style="87" customWidth="1"/>
    <col min="11530" max="11530" width="22.7109375" style="87" customWidth="1"/>
    <col min="11531" max="11531" width="23.140625" style="87" customWidth="1"/>
    <col min="11532" max="11532" width="24.7109375" style="87" customWidth="1"/>
    <col min="11533" max="11533" width="25.140625" style="87" customWidth="1"/>
    <col min="11534" max="11534" width="24.57421875" style="87" customWidth="1"/>
    <col min="11535" max="11535" width="24.7109375" style="87" customWidth="1"/>
    <col min="11536" max="11536" width="0.71875" style="87" customWidth="1"/>
    <col min="11537" max="11537" width="22.140625" style="87" customWidth="1"/>
    <col min="11538" max="11538" width="1.1484375" style="87" customWidth="1"/>
    <col min="11539" max="11539" width="3.8515625" style="87" customWidth="1"/>
    <col min="11540" max="11540" width="19.140625" style="87" customWidth="1"/>
    <col min="11541" max="11541" width="9.140625" style="87" customWidth="1"/>
    <col min="11542" max="11542" width="22.28125" style="87" customWidth="1"/>
    <col min="11543" max="11543" width="105.140625" style="87" customWidth="1"/>
    <col min="11544" max="11778" width="9.140625" style="87" customWidth="1"/>
    <col min="11779" max="11779" width="1.28515625" style="87" customWidth="1"/>
    <col min="11780" max="11780" width="83.140625" style="87" customWidth="1"/>
    <col min="11781" max="11781" width="21.00390625" style="87" customWidth="1"/>
    <col min="11782" max="11782" width="19.8515625" style="87" customWidth="1"/>
    <col min="11783" max="11783" width="21.140625" style="87" customWidth="1"/>
    <col min="11784" max="11784" width="22.140625" style="87" customWidth="1"/>
    <col min="11785" max="11785" width="22.421875" style="87" customWidth="1"/>
    <col min="11786" max="11786" width="22.7109375" style="87" customWidth="1"/>
    <col min="11787" max="11787" width="23.140625" style="87" customWidth="1"/>
    <col min="11788" max="11788" width="24.7109375" style="87" customWidth="1"/>
    <col min="11789" max="11789" width="25.140625" style="87" customWidth="1"/>
    <col min="11790" max="11790" width="24.57421875" style="87" customWidth="1"/>
    <col min="11791" max="11791" width="24.7109375" style="87" customWidth="1"/>
    <col min="11792" max="11792" width="0.71875" style="87" customWidth="1"/>
    <col min="11793" max="11793" width="22.140625" style="87" customWidth="1"/>
    <col min="11794" max="11794" width="1.1484375" style="87" customWidth="1"/>
    <col min="11795" max="11795" width="3.8515625" style="87" customWidth="1"/>
    <col min="11796" max="11796" width="19.140625" style="87" customWidth="1"/>
    <col min="11797" max="11797" width="9.140625" style="87" customWidth="1"/>
    <col min="11798" max="11798" width="22.28125" style="87" customWidth="1"/>
    <col min="11799" max="11799" width="105.140625" style="87" customWidth="1"/>
    <col min="11800" max="12034" width="9.140625" style="87" customWidth="1"/>
    <col min="12035" max="12035" width="1.28515625" style="87" customWidth="1"/>
    <col min="12036" max="12036" width="83.140625" style="87" customWidth="1"/>
    <col min="12037" max="12037" width="21.00390625" style="87" customWidth="1"/>
    <col min="12038" max="12038" width="19.8515625" style="87" customWidth="1"/>
    <col min="12039" max="12039" width="21.140625" style="87" customWidth="1"/>
    <col min="12040" max="12040" width="22.140625" style="87" customWidth="1"/>
    <col min="12041" max="12041" width="22.421875" style="87" customWidth="1"/>
    <col min="12042" max="12042" width="22.7109375" style="87" customWidth="1"/>
    <col min="12043" max="12043" width="23.140625" style="87" customWidth="1"/>
    <col min="12044" max="12044" width="24.7109375" style="87" customWidth="1"/>
    <col min="12045" max="12045" width="25.140625" style="87" customWidth="1"/>
    <col min="12046" max="12046" width="24.57421875" style="87" customWidth="1"/>
    <col min="12047" max="12047" width="24.7109375" style="87" customWidth="1"/>
    <col min="12048" max="12048" width="0.71875" style="87" customWidth="1"/>
    <col min="12049" max="12049" width="22.140625" style="87" customWidth="1"/>
    <col min="12050" max="12050" width="1.1484375" style="87" customWidth="1"/>
    <col min="12051" max="12051" width="3.8515625" style="87" customWidth="1"/>
    <col min="12052" max="12052" width="19.140625" style="87" customWidth="1"/>
    <col min="12053" max="12053" width="9.140625" style="87" customWidth="1"/>
    <col min="12054" max="12054" width="22.28125" style="87" customWidth="1"/>
    <col min="12055" max="12055" width="105.140625" style="87" customWidth="1"/>
    <col min="12056" max="12290" width="9.140625" style="87" customWidth="1"/>
    <col min="12291" max="12291" width="1.28515625" style="87" customWidth="1"/>
    <col min="12292" max="12292" width="83.140625" style="87" customWidth="1"/>
    <col min="12293" max="12293" width="21.00390625" style="87" customWidth="1"/>
    <col min="12294" max="12294" width="19.8515625" style="87" customWidth="1"/>
    <col min="12295" max="12295" width="21.140625" style="87" customWidth="1"/>
    <col min="12296" max="12296" width="22.140625" style="87" customWidth="1"/>
    <col min="12297" max="12297" width="22.421875" style="87" customWidth="1"/>
    <col min="12298" max="12298" width="22.7109375" style="87" customWidth="1"/>
    <col min="12299" max="12299" width="23.140625" style="87" customWidth="1"/>
    <col min="12300" max="12300" width="24.7109375" style="87" customWidth="1"/>
    <col min="12301" max="12301" width="25.140625" style="87" customWidth="1"/>
    <col min="12302" max="12302" width="24.57421875" style="87" customWidth="1"/>
    <col min="12303" max="12303" width="24.7109375" style="87" customWidth="1"/>
    <col min="12304" max="12304" width="0.71875" style="87" customWidth="1"/>
    <col min="12305" max="12305" width="22.140625" style="87" customWidth="1"/>
    <col min="12306" max="12306" width="1.1484375" style="87" customWidth="1"/>
    <col min="12307" max="12307" width="3.8515625" style="87" customWidth="1"/>
    <col min="12308" max="12308" width="19.140625" style="87" customWidth="1"/>
    <col min="12309" max="12309" width="9.140625" style="87" customWidth="1"/>
    <col min="12310" max="12310" width="22.28125" style="87" customWidth="1"/>
    <col min="12311" max="12311" width="105.140625" style="87" customWidth="1"/>
    <col min="12312" max="12546" width="9.140625" style="87" customWidth="1"/>
    <col min="12547" max="12547" width="1.28515625" style="87" customWidth="1"/>
    <col min="12548" max="12548" width="83.140625" style="87" customWidth="1"/>
    <col min="12549" max="12549" width="21.00390625" style="87" customWidth="1"/>
    <col min="12550" max="12550" width="19.8515625" style="87" customWidth="1"/>
    <col min="12551" max="12551" width="21.140625" style="87" customWidth="1"/>
    <col min="12552" max="12552" width="22.140625" style="87" customWidth="1"/>
    <col min="12553" max="12553" width="22.421875" style="87" customWidth="1"/>
    <col min="12554" max="12554" width="22.7109375" style="87" customWidth="1"/>
    <col min="12555" max="12555" width="23.140625" style="87" customWidth="1"/>
    <col min="12556" max="12556" width="24.7109375" style="87" customWidth="1"/>
    <col min="12557" max="12557" width="25.140625" style="87" customWidth="1"/>
    <col min="12558" max="12558" width="24.57421875" style="87" customWidth="1"/>
    <col min="12559" max="12559" width="24.7109375" style="87" customWidth="1"/>
    <col min="12560" max="12560" width="0.71875" style="87" customWidth="1"/>
    <col min="12561" max="12561" width="22.140625" style="87" customWidth="1"/>
    <col min="12562" max="12562" width="1.1484375" style="87" customWidth="1"/>
    <col min="12563" max="12563" width="3.8515625" style="87" customWidth="1"/>
    <col min="12564" max="12564" width="19.140625" style="87" customWidth="1"/>
    <col min="12565" max="12565" width="9.140625" style="87" customWidth="1"/>
    <col min="12566" max="12566" width="22.28125" style="87" customWidth="1"/>
    <col min="12567" max="12567" width="105.140625" style="87" customWidth="1"/>
    <col min="12568" max="12802" width="9.140625" style="87" customWidth="1"/>
    <col min="12803" max="12803" width="1.28515625" style="87" customWidth="1"/>
    <col min="12804" max="12804" width="83.140625" style="87" customWidth="1"/>
    <col min="12805" max="12805" width="21.00390625" style="87" customWidth="1"/>
    <col min="12806" max="12806" width="19.8515625" style="87" customWidth="1"/>
    <col min="12807" max="12807" width="21.140625" style="87" customWidth="1"/>
    <col min="12808" max="12808" width="22.140625" style="87" customWidth="1"/>
    <col min="12809" max="12809" width="22.421875" style="87" customWidth="1"/>
    <col min="12810" max="12810" width="22.7109375" style="87" customWidth="1"/>
    <col min="12811" max="12811" width="23.140625" style="87" customWidth="1"/>
    <col min="12812" max="12812" width="24.7109375" style="87" customWidth="1"/>
    <col min="12813" max="12813" width="25.140625" style="87" customWidth="1"/>
    <col min="12814" max="12814" width="24.57421875" style="87" customWidth="1"/>
    <col min="12815" max="12815" width="24.7109375" style="87" customWidth="1"/>
    <col min="12816" max="12816" width="0.71875" style="87" customWidth="1"/>
    <col min="12817" max="12817" width="22.140625" style="87" customWidth="1"/>
    <col min="12818" max="12818" width="1.1484375" style="87" customWidth="1"/>
    <col min="12819" max="12819" width="3.8515625" style="87" customWidth="1"/>
    <col min="12820" max="12820" width="19.140625" style="87" customWidth="1"/>
    <col min="12821" max="12821" width="9.140625" style="87" customWidth="1"/>
    <col min="12822" max="12822" width="22.28125" style="87" customWidth="1"/>
    <col min="12823" max="12823" width="105.140625" style="87" customWidth="1"/>
    <col min="12824" max="13058" width="9.140625" style="87" customWidth="1"/>
    <col min="13059" max="13059" width="1.28515625" style="87" customWidth="1"/>
    <col min="13060" max="13060" width="83.140625" style="87" customWidth="1"/>
    <col min="13061" max="13061" width="21.00390625" style="87" customWidth="1"/>
    <col min="13062" max="13062" width="19.8515625" style="87" customWidth="1"/>
    <col min="13063" max="13063" width="21.140625" style="87" customWidth="1"/>
    <col min="13064" max="13064" width="22.140625" style="87" customWidth="1"/>
    <col min="13065" max="13065" width="22.421875" style="87" customWidth="1"/>
    <col min="13066" max="13066" width="22.7109375" style="87" customWidth="1"/>
    <col min="13067" max="13067" width="23.140625" style="87" customWidth="1"/>
    <col min="13068" max="13068" width="24.7109375" style="87" customWidth="1"/>
    <col min="13069" max="13069" width="25.140625" style="87" customWidth="1"/>
    <col min="13070" max="13070" width="24.57421875" style="87" customWidth="1"/>
    <col min="13071" max="13071" width="24.7109375" style="87" customWidth="1"/>
    <col min="13072" max="13072" width="0.71875" style="87" customWidth="1"/>
    <col min="13073" max="13073" width="22.140625" style="87" customWidth="1"/>
    <col min="13074" max="13074" width="1.1484375" style="87" customWidth="1"/>
    <col min="13075" max="13075" width="3.8515625" style="87" customWidth="1"/>
    <col min="13076" max="13076" width="19.140625" style="87" customWidth="1"/>
    <col min="13077" max="13077" width="9.140625" style="87" customWidth="1"/>
    <col min="13078" max="13078" width="22.28125" style="87" customWidth="1"/>
    <col min="13079" max="13079" width="105.140625" style="87" customWidth="1"/>
    <col min="13080" max="13314" width="9.140625" style="87" customWidth="1"/>
    <col min="13315" max="13315" width="1.28515625" style="87" customWidth="1"/>
    <col min="13316" max="13316" width="83.140625" style="87" customWidth="1"/>
    <col min="13317" max="13317" width="21.00390625" style="87" customWidth="1"/>
    <col min="13318" max="13318" width="19.8515625" style="87" customWidth="1"/>
    <col min="13319" max="13319" width="21.140625" style="87" customWidth="1"/>
    <col min="13320" max="13320" width="22.140625" style="87" customWidth="1"/>
    <col min="13321" max="13321" width="22.421875" style="87" customWidth="1"/>
    <col min="13322" max="13322" width="22.7109375" style="87" customWidth="1"/>
    <col min="13323" max="13323" width="23.140625" style="87" customWidth="1"/>
    <col min="13324" max="13324" width="24.7109375" style="87" customWidth="1"/>
    <col min="13325" max="13325" width="25.140625" style="87" customWidth="1"/>
    <col min="13326" max="13326" width="24.57421875" style="87" customWidth="1"/>
    <col min="13327" max="13327" width="24.7109375" style="87" customWidth="1"/>
    <col min="13328" max="13328" width="0.71875" style="87" customWidth="1"/>
    <col min="13329" max="13329" width="22.140625" style="87" customWidth="1"/>
    <col min="13330" max="13330" width="1.1484375" style="87" customWidth="1"/>
    <col min="13331" max="13331" width="3.8515625" style="87" customWidth="1"/>
    <col min="13332" max="13332" width="19.140625" style="87" customWidth="1"/>
    <col min="13333" max="13333" width="9.140625" style="87" customWidth="1"/>
    <col min="13334" max="13334" width="22.28125" style="87" customWidth="1"/>
    <col min="13335" max="13335" width="105.140625" style="87" customWidth="1"/>
    <col min="13336" max="13570" width="9.140625" style="87" customWidth="1"/>
    <col min="13571" max="13571" width="1.28515625" style="87" customWidth="1"/>
    <col min="13572" max="13572" width="83.140625" style="87" customWidth="1"/>
    <col min="13573" max="13573" width="21.00390625" style="87" customWidth="1"/>
    <col min="13574" max="13574" width="19.8515625" style="87" customWidth="1"/>
    <col min="13575" max="13575" width="21.140625" style="87" customWidth="1"/>
    <col min="13576" max="13576" width="22.140625" style="87" customWidth="1"/>
    <col min="13577" max="13577" width="22.421875" style="87" customWidth="1"/>
    <col min="13578" max="13578" width="22.7109375" style="87" customWidth="1"/>
    <col min="13579" max="13579" width="23.140625" style="87" customWidth="1"/>
    <col min="13580" max="13580" width="24.7109375" style="87" customWidth="1"/>
    <col min="13581" max="13581" width="25.140625" style="87" customWidth="1"/>
    <col min="13582" max="13582" width="24.57421875" style="87" customWidth="1"/>
    <col min="13583" max="13583" width="24.7109375" style="87" customWidth="1"/>
    <col min="13584" max="13584" width="0.71875" style="87" customWidth="1"/>
    <col min="13585" max="13585" width="22.140625" style="87" customWidth="1"/>
    <col min="13586" max="13586" width="1.1484375" style="87" customWidth="1"/>
    <col min="13587" max="13587" width="3.8515625" style="87" customWidth="1"/>
    <col min="13588" max="13588" width="19.140625" style="87" customWidth="1"/>
    <col min="13589" max="13589" width="9.140625" style="87" customWidth="1"/>
    <col min="13590" max="13590" width="22.28125" style="87" customWidth="1"/>
    <col min="13591" max="13591" width="105.140625" style="87" customWidth="1"/>
    <col min="13592" max="13826" width="9.140625" style="87" customWidth="1"/>
    <col min="13827" max="13827" width="1.28515625" style="87" customWidth="1"/>
    <col min="13828" max="13828" width="83.140625" style="87" customWidth="1"/>
    <col min="13829" max="13829" width="21.00390625" style="87" customWidth="1"/>
    <col min="13830" max="13830" width="19.8515625" style="87" customWidth="1"/>
    <col min="13831" max="13831" width="21.140625" style="87" customWidth="1"/>
    <col min="13832" max="13832" width="22.140625" style="87" customWidth="1"/>
    <col min="13833" max="13833" width="22.421875" style="87" customWidth="1"/>
    <col min="13834" max="13834" width="22.7109375" style="87" customWidth="1"/>
    <col min="13835" max="13835" width="23.140625" style="87" customWidth="1"/>
    <col min="13836" max="13836" width="24.7109375" style="87" customWidth="1"/>
    <col min="13837" max="13837" width="25.140625" style="87" customWidth="1"/>
    <col min="13838" max="13838" width="24.57421875" style="87" customWidth="1"/>
    <col min="13839" max="13839" width="24.7109375" style="87" customWidth="1"/>
    <col min="13840" max="13840" width="0.71875" style="87" customWidth="1"/>
    <col min="13841" max="13841" width="22.140625" style="87" customWidth="1"/>
    <col min="13842" max="13842" width="1.1484375" style="87" customWidth="1"/>
    <col min="13843" max="13843" width="3.8515625" style="87" customWidth="1"/>
    <col min="13844" max="13844" width="19.140625" style="87" customWidth="1"/>
    <col min="13845" max="13845" width="9.140625" style="87" customWidth="1"/>
    <col min="13846" max="13846" width="22.28125" style="87" customWidth="1"/>
    <col min="13847" max="13847" width="105.140625" style="87" customWidth="1"/>
    <col min="13848" max="14082" width="9.140625" style="87" customWidth="1"/>
    <col min="14083" max="14083" width="1.28515625" style="87" customWidth="1"/>
    <col min="14084" max="14084" width="83.140625" style="87" customWidth="1"/>
    <col min="14085" max="14085" width="21.00390625" style="87" customWidth="1"/>
    <col min="14086" max="14086" width="19.8515625" style="87" customWidth="1"/>
    <col min="14087" max="14087" width="21.140625" style="87" customWidth="1"/>
    <col min="14088" max="14088" width="22.140625" style="87" customWidth="1"/>
    <col min="14089" max="14089" width="22.421875" style="87" customWidth="1"/>
    <col min="14090" max="14090" width="22.7109375" style="87" customWidth="1"/>
    <col min="14091" max="14091" width="23.140625" style="87" customWidth="1"/>
    <col min="14092" max="14092" width="24.7109375" style="87" customWidth="1"/>
    <col min="14093" max="14093" width="25.140625" style="87" customWidth="1"/>
    <col min="14094" max="14094" width="24.57421875" style="87" customWidth="1"/>
    <col min="14095" max="14095" width="24.7109375" style="87" customWidth="1"/>
    <col min="14096" max="14096" width="0.71875" style="87" customWidth="1"/>
    <col min="14097" max="14097" width="22.140625" style="87" customWidth="1"/>
    <col min="14098" max="14098" width="1.1484375" style="87" customWidth="1"/>
    <col min="14099" max="14099" width="3.8515625" style="87" customWidth="1"/>
    <col min="14100" max="14100" width="19.140625" style="87" customWidth="1"/>
    <col min="14101" max="14101" width="9.140625" style="87" customWidth="1"/>
    <col min="14102" max="14102" width="22.28125" style="87" customWidth="1"/>
    <col min="14103" max="14103" width="105.140625" style="87" customWidth="1"/>
    <col min="14104" max="14338" width="9.140625" style="87" customWidth="1"/>
    <col min="14339" max="14339" width="1.28515625" style="87" customWidth="1"/>
    <col min="14340" max="14340" width="83.140625" style="87" customWidth="1"/>
    <col min="14341" max="14341" width="21.00390625" style="87" customWidth="1"/>
    <col min="14342" max="14342" width="19.8515625" style="87" customWidth="1"/>
    <col min="14343" max="14343" width="21.140625" style="87" customWidth="1"/>
    <col min="14344" max="14344" width="22.140625" style="87" customWidth="1"/>
    <col min="14345" max="14345" width="22.421875" style="87" customWidth="1"/>
    <col min="14346" max="14346" width="22.7109375" style="87" customWidth="1"/>
    <col min="14347" max="14347" width="23.140625" style="87" customWidth="1"/>
    <col min="14348" max="14348" width="24.7109375" style="87" customWidth="1"/>
    <col min="14349" max="14349" width="25.140625" style="87" customWidth="1"/>
    <col min="14350" max="14350" width="24.57421875" style="87" customWidth="1"/>
    <col min="14351" max="14351" width="24.7109375" style="87" customWidth="1"/>
    <col min="14352" max="14352" width="0.71875" style="87" customWidth="1"/>
    <col min="14353" max="14353" width="22.140625" style="87" customWidth="1"/>
    <col min="14354" max="14354" width="1.1484375" style="87" customWidth="1"/>
    <col min="14355" max="14355" width="3.8515625" style="87" customWidth="1"/>
    <col min="14356" max="14356" width="19.140625" style="87" customWidth="1"/>
    <col min="14357" max="14357" width="9.140625" style="87" customWidth="1"/>
    <col min="14358" max="14358" width="22.28125" style="87" customWidth="1"/>
    <col min="14359" max="14359" width="105.140625" style="87" customWidth="1"/>
    <col min="14360" max="14594" width="9.140625" style="87" customWidth="1"/>
    <col min="14595" max="14595" width="1.28515625" style="87" customWidth="1"/>
    <col min="14596" max="14596" width="83.140625" style="87" customWidth="1"/>
    <col min="14597" max="14597" width="21.00390625" style="87" customWidth="1"/>
    <col min="14598" max="14598" width="19.8515625" style="87" customWidth="1"/>
    <col min="14599" max="14599" width="21.140625" style="87" customWidth="1"/>
    <col min="14600" max="14600" width="22.140625" style="87" customWidth="1"/>
    <col min="14601" max="14601" width="22.421875" style="87" customWidth="1"/>
    <col min="14602" max="14602" width="22.7109375" style="87" customWidth="1"/>
    <col min="14603" max="14603" width="23.140625" style="87" customWidth="1"/>
    <col min="14604" max="14604" width="24.7109375" style="87" customWidth="1"/>
    <col min="14605" max="14605" width="25.140625" style="87" customWidth="1"/>
    <col min="14606" max="14606" width="24.57421875" style="87" customWidth="1"/>
    <col min="14607" max="14607" width="24.7109375" style="87" customWidth="1"/>
    <col min="14608" max="14608" width="0.71875" style="87" customWidth="1"/>
    <col min="14609" max="14609" width="22.140625" style="87" customWidth="1"/>
    <col min="14610" max="14610" width="1.1484375" style="87" customWidth="1"/>
    <col min="14611" max="14611" width="3.8515625" style="87" customWidth="1"/>
    <col min="14612" max="14612" width="19.140625" style="87" customWidth="1"/>
    <col min="14613" max="14613" width="9.140625" style="87" customWidth="1"/>
    <col min="14614" max="14614" width="22.28125" style="87" customWidth="1"/>
    <col min="14615" max="14615" width="105.140625" style="87" customWidth="1"/>
    <col min="14616" max="14850" width="9.140625" style="87" customWidth="1"/>
    <col min="14851" max="14851" width="1.28515625" style="87" customWidth="1"/>
    <col min="14852" max="14852" width="83.140625" style="87" customWidth="1"/>
    <col min="14853" max="14853" width="21.00390625" style="87" customWidth="1"/>
    <col min="14854" max="14854" width="19.8515625" style="87" customWidth="1"/>
    <col min="14855" max="14855" width="21.140625" style="87" customWidth="1"/>
    <col min="14856" max="14856" width="22.140625" style="87" customWidth="1"/>
    <col min="14857" max="14857" width="22.421875" style="87" customWidth="1"/>
    <col min="14858" max="14858" width="22.7109375" style="87" customWidth="1"/>
    <col min="14859" max="14859" width="23.140625" style="87" customWidth="1"/>
    <col min="14860" max="14860" width="24.7109375" style="87" customWidth="1"/>
    <col min="14861" max="14861" width="25.140625" style="87" customWidth="1"/>
    <col min="14862" max="14862" width="24.57421875" style="87" customWidth="1"/>
    <col min="14863" max="14863" width="24.7109375" style="87" customWidth="1"/>
    <col min="14864" max="14864" width="0.71875" style="87" customWidth="1"/>
    <col min="14865" max="14865" width="22.140625" style="87" customWidth="1"/>
    <col min="14866" max="14866" width="1.1484375" style="87" customWidth="1"/>
    <col min="14867" max="14867" width="3.8515625" style="87" customWidth="1"/>
    <col min="14868" max="14868" width="19.140625" style="87" customWidth="1"/>
    <col min="14869" max="14869" width="9.140625" style="87" customWidth="1"/>
    <col min="14870" max="14870" width="22.28125" style="87" customWidth="1"/>
    <col min="14871" max="14871" width="105.140625" style="87" customWidth="1"/>
    <col min="14872" max="15106" width="9.140625" style="87" customWidth="1"/>
    <col min="15107" max="15107" width="1.28515625" style="87" customWidth="1"/>
    <col min="15108" max="15108" width="83.140625" style="87" customWidth="1"/>
    <col min="15109" max="15109" width="21.00390625" style="87" customWidth="1"/>
    <col min="15110" max="15110" width="19.8515625" style="87" customWidth="1"/>
    <col min="15111" max="15111" width="21.140625" style="87" customWidth="1"/>
    <col min="15112" max="15112" width="22.140625" style="87" customWidth="1"/>
    <col min="15113" max="15113" width="22.421875" style="87" customWidth="1"/>
    <col min="15114" max="15114" width="22.7109375" style="87" customWidth="1"/>
    <col min="15115" max="15115" width="23.140625" style="87" customWidth="1"/>
    <col min="15116" max="15116" width="24.7109375" style="87" customWidth="1"/>
    <col min="15117" max="15117" width="25.140625" style="87" customWidth="1"/>
    <col min="15118" max="15118" width="24.57421875" style="87" customWidth="1"/>
    <col min="15119" max="15119" width="24.7109375" style="87" customWidth="1"/>
    <col min="15120" max="15120" width="0.71875" style="87" customWidth="1"/>
    <col min="15121" max="15121" width="22.140625" style="87" customWidth="1"/>
    <col min="15122" max="15122" width="1.1484375" style="87" customWidth="1"/>
    <col min="15123" max="15123" width="3.8515625" style="87" customWidth="1"/>
    <col min="15124" max="15124" width="19.140625" style="87" customWidth="1"/>
    <col min="15125" max="15125" width="9.140625" style="87" customWidth="1"/>
    <col min="15126" max="15126" width="22.28125" style="87" customWidth="1"/>
    <col min="15127" max="15127" width="105.140625" style="87" customWidth="1"/>
    <col min="15128" max="15362" width="9.140625" style="87" customWidth="1"/>
    <col min="15363" max="15363" width="1.28515625" style="87" customWidth="1"/>
    <col min="15364" max="15364" width="83.140625" style="87" customWidth="1"/>
    <col min="15365" max="15365" width="21.00390625" style="87" customWidth="1"/>
    <col min="15366" max="15366" width="19.8515625" style="87" customWidth="1"/>
    <col min="15367" max="15367" width="21.140625" style="87" customWidth="1"/>
    <col min="15368" max="15368" width="22.140625" style="87" customWidth="1"/>
    <col min="15369" max="15369" width="22.421875" style="87" customWidth="1"/>
    <col min="15370" max="15370" width="22.7109375" style="87" customWidth="1"/>
    <col min="15371" max="15371" width="23.140625" style="87" customWidth="1"/>
    <col min="15372" max="15372" width="24.7109375" style="87" customWidth="1"/>
    <col min="15373" max="15373" width="25.140625" style="87" customWidth="1"/>
    <col min="15374" max="15374" width="24.57421875" style="87" customWidth="1"/>
    <col min="15375" max="15375" width="24.7109375" style="87" customWidth="1"/>
    <col min="15376" max="15376" width="0.71875" style="87" customWidth="1"/>
    <col min="15377" max="15377" width="22.140625" style="87" customWidth="1"/>
    <col min="15378" max="15378" width="1.1484375" style="87" customWidth="1"/>
    <col min="15379" max="15379" width="3.8515625" style="87" customWidth="1"/>
    <col min="15380" max="15380" width="19.140625" style="87" customWidth="1"/>
    <col min="15381" max="15381" width="9.140625" style="87" customWidth="1"/>
    <col min="15382" max="15382" width="22.28125" style="87" customWidth="1"/>
    <col min="15383" max="15383" width="105.140625" style="87" customWidth="1"/>
    <col min="15384" max="15618" width="9.140625" style="87" customWidth="1"/>
    <col min="15619" max="15619" width="1.28515625" style="87" customWidth="1"/>
    <col min="15620" max="15620" width="83.140625" style="87" customWidth="1"/>
    <col min="15621" max="15621" width="21.00390625" style="87" customWidth="1"/>
    <col min="15622" max="15622" width="19.8515625" style="87" customWidth="1"/>
    <col min="15623" max="15623" width="21.140625" style="87" customWidth="1"/>
    <col min="15624" max="15624" width="22.140625" style="87" customWidth="1"/>
    <col min="15625" max="15625" width="22.421875" style="87" customWidth="1"/>
    <col min="15626" max="15626" width="22.7109375" style="87" customWidth="1"/>
    <col min="15627" max="15627" width="23.140625" style="87" customWidth="1"/>
    <col min="15628" max="15628" width="24.7109375" style="87" customWidth="1"/>
    <col min="15629" max="15629" width="25.140625" style="87" customWidth="1"/>
    <col min="15630" max="15630" width="24.57421875" style="87" customWidth="1"/>
    <col min="15631" max="15631" width="24.7109375" style="87" customWidth="1"/>
    <col min="15632" max="15632" width="0.71875" style="87" customWidth="1"/>
    <col min="15633" max="15633" width="22.140625" style="87" customWidth="1"/>
    <col min="15634" max="15634" width="1.1484375" style="87" customWidth="1"/>
    <col min="15635" max="15635" width="3.8515625" style="87" customWidth="1"/>
    <col min="15636" max="15636" width="19.140625" style="87" customWidth="1"/>
    <col min="15637" max="15637" width="9.140625" style="87" customWidth="1"/>
    <col min="15638" max="15638" width="22.28125" style="87" customWidth="1"/>
    <col min="15639" max="15639" width="105.140625" style="87" customWidth="1"/>
    <col min="15640" max="15874" width="9.140625" style="87" customWidth="1"/>
    <col min="15875" max="15875" width="1.28515625" style="87" customWidth="1"/>
    <col min="15876" max="15876" width="83.140625" style="87" customWidth="1"/>
    <col min="15877" max="15877" width="21.00390625" style="87" customWidth="1"/>
    <col min="15878" max="15878" width="19.8515625" style="87" customWidth="1"/>
    <col min="15879" max="15879" width="21.140625" style="87" customWidth="1"/>
    <col min="15880" max="15880" width="22.140625" style="87" customWidth="1"/>
    <col min="15881" max="15881" width="22.421875" style="87" customWidth="1"/>
    <col min="15882" max="15882" width="22.7109375" style="87" customWidth="1"/>
    <col min="15883" max="15883" width="23.140625" style="87" customWidth="1"/>
    <col min="15884" max="15884" width="24.7109375" style="87" customWidth="1"/>
    <col min="15885" max="15885" width="25.140625" style="87" customWidth="1"/>
    <col min="15886" max="15886" width="24.57421875" style="87" customWidth="1"/>
    <col min="15887" max="15887" width="24.7109375" style="87" customWidth="1"/>
    <col min="15888" max="15888" width="0.71875" style="87" customWidth="1"/>
    <col min="15889" max="15889" width="22.140625" style="87" customWidth="1"/>
    <col min="15890" max="15890" width="1.1484375" style="87" customWidth="1"/>
    <col min="15891" max="15891" width="3.8515625" style="87" customWidth="1"/>
    <col min="15892" max="15892" width="19.140625" style="87" customWidth="1"/>
    <col min="15893" max="15893" width="9.140625" style="87" customWidth="1"/>
    <col min="15894" max="15894" width="22.28125" style="87" customWidth="1"/>
    <col min="15895" max="15895" width="105.140625" style="87" customWidth="1"/>
    <col min="15896" max="16130" width="9.140625" style="87" customWidth="1"/>
    <col min="16131" max="16131" width="1.28515625" style="87" customWidth="1"/>
    <col min="16132" max="16132" width="83.140625" style="87" customWidth="1"/>
    <col min="16133" max="16133" width="21.00390625" style="87" customWidth="1"/>
    <col min="16134" max="16134" width="19.8515625" style="87" customWidth="1"/>
    <col min="16135" max="16135" width="21.140625" style="87" customWidth="1"/>
    <col min="16136" max="16136" width="22.140625" style="87" customWidth="1"/>
    <col min="16137" max="16137" width="22.421875" style="87" customWidth="1"/>
    <col min="16138" max="16138" width="22.7109375" style="87" customWidth="1"/>
    <col min="16139" max="16139" width="23.140625" style="87" customWidth="1"/>
    <col min="16140" max="16140" width="24.7109375" style="87" customWidth="1"/>
    <col min="16141" max="16141" width="25.140625" style="87" customWidth="1"/>
    <col min="16142" max="16142" width="24.57421875" style="87" customWidth="1"/>
    <col min="16143" max="16143" width="24.7109375" style="87" customWidth="1"/>
    <col min="16144" max="16144" width="0.71875" style="87" customWidth="1"/>
    <col min="16145" max="16145" width="22.140625" style="87" customWidth="1"/>
    <col min="16146" max="16146" width="1.1484375" style="87" customWidth="1"/>
    <col min="16147" max="16147" width="3.8515625" style="87" customWidth="1"/>
    <col min="16148" max="16148" width="19.140625" style="87" customWidth="1"/>
    <col min="16149" max="16149" width="9.140625" style="87" customWidth="1"/>
    <col min="16150" max="16150" width="22.28125" style="87" customWidth="1"/>
    <col min="16151" max="16151" width="105.140625" style="87" customWidth="1"/>
    <col min="16152" max="16384" width="9.140625" style="87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ht="4.5" customHeight="1"/>
    <row r="13" ht="4.5" customHeight="1"/>
    <row r="14" ht="9.75" customHeight="1"/>
    <row r="15" spans="2:18" ht="19.5" customHeight="1">
      <c r="B15" s="136" t="s">
        <v>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</row>
    <row r="16" spans="2:18" ht="15" customHeight="1">
      <c r="B16" s="137" t="s">
        <v>1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2:18" ht="15" customHeight="1">
      <c r="B17" s="137" t="s">
        <v>2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2:18" ht="15" customHeight="1" thickBot="1">
      <c r="B18" s="138" t="s">
        <v>3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spans="2:18" ht="15" customHeight="1" thickBot="1">
      <c r="B19" s="80"/>
      <c r="C19" s="80"/>
      <c r="D19" s="80"/>
      <c r="E19" s="133" t="s">
        <v>107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5"/>
    </row>
    <row r="20" spans="2:18" ht="21" customHeight="1" thickBot="1">
      <c r="B20" s="93" t="s">
        <v>108</v>
      </c>
      <c r="C20" s="94" t="s">
        <v>105</v>
      </c>
      <c r="D20" s="95" t="s">
        <v>106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2" t="s">
        <v>16</v>
      </c>
      <c r="R20" s="2" t="s">
        <v>16</v>
      </c>
    </row>
    <row r="21" spans="2:18" ht="22.5" customHeight="1">
      <c r="B21" s="3" t="s">
        <v>17</v>
      </c>
      <c r="C21" s="75"/>
      <c r="D21" s="75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14"/>
    </row>
    <row r="22" spans="2:20" ht="32.25" customHeight="1">
      <c r="B22" s="3" t="s">
        <v>18</v>
      </c>
      <c r="C22" s="96">
        <f aca="true" t="shared" si="0" ref="C22:D22">C23+C24+C25+C26+C27</f>
        <v>2408421202</v>
      </c>
      <c r="D22" s="96">
        <f t="shared" si="0"/>
        <v>2288833240</v>
      </c>
      <c r="E22" s="105">
        <f>E23+E24+E25+E26+E27</f>
        <v>107855701.17</v>
      </c>
      <c r="F22" s="105">
        <f>F23+F24+F25+F26+F27</f>
        <v>164063432.02</v>
      </c>
      <c r="G22" s="105">
        <f>G23+G24+G25+G26+G27</f>
        <v>148205715.92000002</v>
      </c>
      <c r="H22" s="105">
        <f aca="true" t="shared" si="1" ref="H22:O22">H23+H24+H25+H26+H27</f>
        <v>180027478.20999998</v>
      </c>
      <c r="I22" s="105">
        <f t="shared" si="1"/>
        <v>142232008.23999998</v>
      </c>
      <c r="J22" s="105">
        <f t="shared" si="1"/>
        <v>148074916.12</v>
      </c>
      <c r="K22" s="105">
        <f t="shared" si="1"/>
        <v>146569006.45999998</v>
      </c>
      <c r="L22" s="105">
        <f t="shared" si="1"/>
        <v>172692777.63</v>
      </c>
      <c r="M22" s="105">
        <f t="shared" si="1"/>
        <v>256618541.08999997</v>
      </c>
      <c r="N22" s="105">
        <f>N23+N24+N25+N26+N27</f>
        <v>176400760.46</v>
      </c>
      <c r="O22" s="105">
        <f t="shared" si="1"/>
        <v>205121510.70000002</v>
      </c>
      <c r="P22" s="105">
        <f>P23+P24+P25+P26+P27</f>
        <v>0</v>
      </c>
      <c r="Q22" s="105">
        <f>Q23+Q24+Q25+Q26+Q27</f>
        <v>1847861848.02</v>
      </c>
      <c r="R22" s="6">
        <f>+E22+F22+G22</f>
        <v>420124849.11</v>
      </c>
      <c r="T22" s="90"/>
    </row>
    <row r="23" spans="2:18" ht="29.25" customHeight="1">
      <c r="B23" s="8" t="s">
        <v>19</v>
      </c>
      <c r="C23" s="104">
        <v>1941905360</v>
      </c>
      <c r="D23" s="9">
        <v>1855066060.16</v>
      </c>
      <c r="E23" s="106">
        <v>90903134.98</v>
      </c>
      <c r="F23" s="106">
        <v>138825510.88</v>
      </c>
      <c r="G23" s="106">
        <v>120964329.3</v>
      </c>
      <c r="H23" s="106">
        <v>157023426.01</v>
      </c>
      <c r="I23" s="106">
        <v>122380486.24</v>
      </c>
      <c r="J23" s="106">
        <v>128222153.26</v>
      </c>
      <c r="K23" s="106">
        <v>125203622.3</v>
      </c>
      <c r="L23" s="106">
        <v>146249950.49</v>
      </c>
      <c r="M23" s="106">
        <v>193689185.06</v>
      </c>
      <c r="N23" s="106">
        <v>131981387.51</v>
      </c>
      <c r="O23" s="106">
        <v>168997494.02</v>
      </c>
      <c r="P23" s="106">
        <v>0</v>
      </c>
      <c r="Q23" s="106">
        <f>E23+F23+G23+H23+I23+J23+K23+L23+M23+N23+O23+P23</f>
        <v>1524440680.05</v>
      </c>
      <c r="R23" s="10">
        <f>SUM(E23:G23)</f>
        <v>350692975.16</v>
      </c>
    </row>
    <row r="24" spans="2:18" ht="29.25" customHeight="1">
      <c r="B24" s="8" t="s">
        <v>20</v>
      </c>
      <c r="C24" s="9">
        <v>290436761</v>
      </c>
      <c r="D24" s="9">
        <v>231668909.84</v>
      </c>
      <c r="E24" s="106">
        <v>6551443.66</v>
      </c>
      <c r="F24" s="106">
        <v>10322543.59</v>
      </c>
      <c r="G24" s="106">
        <v>13569377.22</v>
      </c>
      <c r="H24" s="106">
        <v>9087943.66</v>
      </c>
      <c r="I24" s="106">
        <v>7568160.33</v>
      </c>
      <c r="J24" s="106">
        <v>7693793.67</v>
      </c>
      <c r="K24" s="106">
        <v>7500793.66</v>
      </c>
      <c r="L24" s="106">
        <v>8818293.66</v>
      </c>
      <c r="M24" s="106">
        <v>45992229.89</v>
      </c>
      <c r="N24" s="106">
        <v>27594111.78</v>
      </c>
      <c r="O24" s="106">
        <v>14581320.33</v>
      </c>
      <c r="P24" s="106">
        <v>0</v>
      </c>
      <c r="Q24" s="106">
        <f aca="true" t="shared" si="2" ref="Q24:Q66">E24+F24+G24+H24+I24+J24+K24+L24+M24+N24+O24+P24</f>
        <v>159280011.45000002</v>
      </c>
      <c r="R24" s="10">
        <f>SUM(E24:G24)</f>
        <v>30443364.47</v>
      </c>
    </row>
    <row r="25" spans="2:18" ht="20.25" customHeight="1">
      <c r="B25" s="8" t="s">
        <v>21</v>
      </c>
      <c r="C25" s="9">
        <v>2500000</v>
      </c>
      <c r="D25" s="9">
        <v>500000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8738.1</v>
      </c>
      <c r="O25" s="106">
        <v>0</v>
      </c>
      <c r="P25" s="106">
        <v>0</v>
      </c>
      <c r="Q25" s="106">
        <f t="shared" si="2"/>
        <v>8738.1</v>
      </c>
      <c r="R25" s="10">
        <f aca="true" t="shared" si="3" ref="R25:R27">SUM(E25:G25)</f>
        <v>0</v>
      </c>
    </row>
    <row r="26" spans="2:18" ht="29.25" customHeight="1">
      <c r="B26" s="8" t="s">
        <v>22</v>
      </c>
      <c r="C26" s="9">
        <v>400000</v>
      </c>
      <c r="D26" s="9">
        <v>400000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15000</v>
      </c>
      <c r="P26" s="106">
        <v>0</v>
      </c>
      <c r="Q26" s="106">
        <f t="shared" si="2"/>
        <v>15000</v>
      </c>
      <c r="R26" s="10">
        <f t="shared" si="3"/>
        <v>0</v>
      </c>
    </row>
    <row r="27" spans="2:18" ht="29.25" customHeight="1">
      <c r="B27" s="8" t="s">
        <v>23</v>
      </c>
      <c r="C27" s="9">
        <v>173179081</v>
      </c>
      <c r="D27" s="9">
        <v>201198270</v>
      </c>
      <c r="E27" s="106">
        <v>10401122.53</v>
      </c>
      <c r="F27" s="106">
        <v>14915377.55</v>
      </c>
      <c r="G27" s="106">
        <v>13672009.4</v>
      </c>
      <c r="H27" s="106">
        <v>13916108.54</v>
      </c>
      <c r="I27" s="106">
        <v>12283361.67</v>
      </c>
      <c r="J27" s="106">
        <v>12158969.19</v>
      </c>
      <c r="K27" s="106">
        <v>13864590.5</v>
      </c>
      <c r="L27" s="106">
        <v>17624533.48</v>
      </c>
      <c r="M27" s="106">
        <v>16937126.14</v>
      </c>
      <c r="N27" s="106">
        <v>16816523.07</v>
      </c>
      <c r="O27" s="106">
        <v>21527696.35</v>
      </c>
      <c r="P27" s="106">
        <v>0</v>
      </c>
      <c r="Q27" s="106">
        <f t="shared" si="2"/>
        <v>164117418.42</v>
      </c>
      <c r="R27" s="10">
        <f t="shared" si="3"/>
        <v>38988509.48</v>
      </c>
    </row>
    <row r="28" spans="2:20" ht="35.25" customHeight="1">
      <c r="B28" s="11" t="s">
        <v>24</v>
      </c>
      <c r="C28" s="5">
        <f aca="true" t="shared" si="4" ref="C28:D28">C29+C30+C31+C32+C33+C34+C35+C36+C37</f>
        <v>1672603665</v>
      </c>
      <c r="D28" s="5">
        <f t="shared" si="4"/>
        <v>2145379157.69</v>
      </c>
      <c r="E28" s="105">
        <f>E29+E30+E31+E32+E33+E34+E35+E36+E37</f>
        <v>33331127.07</v>
      </c>
      <c r="F28" s="105">
        <f>F29+F30+F31+F32+F33+F34+F35+F36+F37</f>
        <v>40784496.18</v>
      </c>
      <c r="G28" s="105">
        <f>G29+G30+G31+G32+G33+G34+G35+G36+G37</f>
        <v>38578883.33</v>
      </c>
      <c r="H28" s="105">
        <f aca="true" t="shared" si="5" ref="H28:O28">H29+H30+H31+H32+H33+H34+H35+H36+H37</f>
        <v>44535234.81</v>
      </c>
      <c r="I28" s="105">
        <f t="shared" si="5"/>
        <v>32071171.490000002</v>
      </c>
      <c r="J28" s="105">
        <f t="shared" si="5"/>
        <v>38220540.92</v>
      </c>
      <c r="K28" s="105">
        <f t="shared" si="5"/>
        <v>44043447.19</v>
      </c>
      <c r="L28" s="105">
        <f t="shared" si="5"/>
        <v>62307533.01</v>
      </c>
      <c r="M28" s="105">
        <f t="shared" si="5"/>
        <v>54804740.4</v>
      </c>
      <c r="N28" s="105">
        <f t="shared" si="5"/>
        <v>49572284.18</v>
      </c>
      <c r="O28" s="105">
        <f t="shared" si="5"/>
        <v>59960407.949999996</v>
      </c>
      <c r="P28" s="105">
        <f>P29+P30+P31+P32+P33+P34+P35+P36+P37</f>
        <v>0</v>
      </c>
      <c r="Q28" s="105">
        <f>E28+F28+G28+H28+I28+J28+K28+L28+M28+N28+O28+P28</f>
        <v>498209866.53</v>
      </c>
      <c r="R28" s="6">
        <f>SUM(E28:G28)</f>
        <v>112694506.58</v>
      </c>
      <c r="T28" s="90"/>
    </row>
    <row r="29" spans="2:18" ht="32.25" customHeight="1">
      <c r="B29" s="8" t="s">
        <v>25</v>
      </c>
      <c r="C29" s="9">
        <v>97444000</v>
      </c>
      <c r="D29" s="9">
        <v>96444000</v>
      </c>
      <c r="E29" s="106">
        <v>2454783.61</v>
      </c>
      <c r="F29" s="106">
        <v>7858647.13</v>
      </c>
      <c r="G29" s="106">
        <v>4716258.65</v>
      </c>
      <c r="H29" s="106">
        <v>5324204.15</v>
      </c>
      <c r="I29" s="106">
        <v>4971034.97</v>
      </c>
      <c r="J29" s="106">
        <v>4871700.59</v>
      </c>
      <c r="K29" s="106">
        <v>5404478.06</v>
      </c>
      <c r="L29" s="106">
        <v>5046009.63</v>
      </c>
      <c r="M29" s="106">
        <v>6091303.42</v>
      </c>
      <c r="N29" s="106">
        <v>4931620.09</v>
      </c>
      <c r="O29" s="106">
        <v>4604543.86</v>
      </c>
      <c r="P29" s="106">
        <v>0</v>
      </c>
      <c r="Q29" s="106">
        <f t="shared" si="2"/>
        <v>56274584.16</v>
      </c>
      <c r="R29" s="10">
        <f>SUM(E29:G29)</f>
        <v>15029689.39</v>
      </c>
    </row>
    <row r="30" spans="2:18" ht="32.25" customHeight="1">
      <c r="B30" s="8" t="s">
        <v>26</v>
      </c>
      <c r="C30" s="9">
        <v>148755249</v>
      </c>
      <c r="D30" s="9">
        <v>121816995.65</v>
      </c>
      <c r="E30" s="106">
        <v>107262</v>
      </c>
      <c r="F30" s="106">
        <v>3734176.29</v>
      </c>
      <c r="G30" s="106">
        <v>5424020.11</v>
      </c>
      <c r="H30" s="106">
        <v>5237767.58</v>
      </c>
      <c r="I30" s="106">
        <v>1295968.04</v>
      </c>
      <c r="J30" s="106">
        <v>3277702.96</v>
      </c>
      <c r="K30" s="106">
        <v>8443532.29</v>
      </c>
      <c r="L30" s="106">
        <v>12269050</v>
      </c>
      <c r="M30" s="106">
        <v>21580791.29</v>
      </c>
      <c r="N30" s="106">
        <v>14647496.39</v>
      </c>
      <c r="O30" s="106">
        <v>17881670.59</v>
      </c>
      <c r="P30" s="106">
        <v>0</v>
      </c>
      <c r="Q30" s="106">
        <f t="shared" si="2"/>
        <v>93899437.53999999</v>
      </c>
      <c r="R30" s="10">
        <f aca="true" t="shared" si="6" ref="R30:R37">SUM(E30:G30)</f>
        <v>9265458.4</v>
      </c>
    </row>
    <row r="31" spans="2:18" ht="23.25" customHeight="1">
      <c r="B31" s="8" t="s">
        <v>27</v>
      </c>
      <c r="C31" s="9">
        <v>46401155</v>
      </c>
      <c r="D31" s="9">
        <v>38641300</v>
      </c>
      <c r="E31" s="106">
        <v>0</v>
      </c>
      <c r="F31" s="106">
        <v>587520</v>
      </c>
      <c r="G31" s="106">
        <v>293760</v>
      </c>
      <c r="H31" s="106">
        <v>293760</v>
      </c>
      <c r="I31" s="106">
        <v>293760</v>
      </c>
      <c r="J31" s="106">
        <v>293760</v>
      </c>
      <c r="K31" s="106">
        <v>291720</v>
      </c>
      <c r="L31" s="106">
        <v>291720</v>
      </c>
      <c r="M31" s="106">
        <v>291720</v>
      </c>
      <c r="N31" s="106">
        <v>291720</v>
      </c>
      <c r="O31" s="106">
        <v>291720</v>
      </c>
      <c r="P31" s="106">
        <v>0</v>
      </c>
      <c r="Q31" s="106">
        <f t="shared" si="2"/>
        <v>3221160</v>
      </c>
      <c r="R31" s="10">
        <f t="shared" si="6"/>
        <v>881280</v>
      </c>
    </row>
    <row r="32" spans="2:18" ht="32.25" customHeight="1">
      <c r="B32" s="8" t="s">
        <v>28</v>
      </c>
      <c r="C32" s="9">
        <v>31425760</v>
      </c>
      <c r="D32" s="9">
        <v>25983913</v>
      </c>
      <c r="E32" s="106">
        <v>0</v>
      </c>
      <c r="F32" s="106">
        <v>0</v>
      </c>
      <c r="G32" s="106">
        <v>0</v>
      </c>
      <c r="H32" s="106">
        <v>0</v>
      </c>
      <c r="I32" s="106">
        <v>287488</v>
      </c>
      <c r="J32" s="106">
        <v>745005.23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f t="shared" si="2"/>
        <v>1032493.23</v>
      </c>
      <c r="R32" s="10">
        <f t="shared" si="6"/>
        <v>0</v>
      </c>
    </row>
    <row r="33" spans="2:18" ht="32.25" customHeight="1">
      <c r="B33" s="8" t="s">
        <v>29</v>
      </c>
      <c r="C33" s="9">
        <v>318656546</v>
      </c>
      <c r="D33" s="9">
        <v>315974846</v>
      </c>
      <c r="E33" s="106">
        <v>24088902.25</v>
      </c>
      <c r="F33" s="106">
        <v>20547996.2</v>
      </c>
      <c r="G33" s="106">
        <v>18180683.74</v>
      </c>
      <c r="H33" s="106">
        <v>18714113.98</v>
      </c>
      <c r="I33" s="106">
        <v>18437973.94</v>
      </c>
      <c r="J33" s="106">
        <v>19165301.86</v>
      </c>
      <c r="K33" s="106">
        <v>19362660.59</v>
      </c>
      <c r="L33" s="106">
        <v>23006811.05</v>
      </c>
      <c r="M33" s="106">
        <v>19579060.18</v>
      </c>
      <c r="N33" s="106">
        <v>18771865.29</v>
      </c>
      <c r="O33" s="106">
        <v>18336521.09</v>
      </c>
      <c r="P33" s="106">
        <v>0</v>
      </c>
      <c r="Q33" s="106">
        <f t="shared" si="2"/>
        <v>218191890.17000002</v>
      </c>
      <c r="R33" s="10">
        <f t="shared" si="6"/>
        <v>62817582.19</v>
      </c>
    </row>
    <row r="34" spans="2:18" ht="32.25" customHeight="1">
      <c r="B34" s="8" t="s">
        <v>30</v>
      </c>
      <c r="C34" s="9">
        <v>29720000</v>
      </c>
      <c r="D34" s="9">
        <v>898550000</v>
      </c>
      <c r="E34" s="106">
        <v>411479.23</v>
      </c>
      <c r="F34" s="106">
        <v>3668070.17</v>
      </c>
      <c r="G34" s="106">
        <v>1877166.72</v>
      </c>
      <c r="H34" s="106">
        <v>196560.11</v>
      </c>
      <c r="I34" s="106">
        <v>2035325.87</v>
      </c>
      <c r="J34" s="106">
        <v>3953278.01</v>
      </c>
      <c r="K34" s="106">
        <v>2031367.59</v>
      </c>
      <c r="L34" s="106">
        <v>13125378.73</v>
      </c>
      <c r="M34" s="106">
        <v>1891090.28</v>
      </c>
      <c r="N34" s="106">
        <v>3577052</v>
      </c>
      <c r="O34" s="106">
        <v>2633511.09</v>
      </c>
      <c r="P34" s="106">
        <v>0</v>
      </c>
      <c r="Q34" s="106">
        <f t="shared" si="2"/>
        <v>35400279.8</v>
      </c>
      <c r="R34" s="10">
        <f t="shared" si="6"/>
        <v>5956716.12</v>
      </c>
    </row>
    <row r="35" spans="2:18" ht="52.5" customHeight="1">
      <c r="B35" s="8" t="s">
        <v>31</v>
      </c>
      <c r="C35" s="9">
        <v>24750991</v>
      </c>
      <c r="D35" s="9">
        <v>38326540.69</v>
      </c>
      <c r="E35" s="106">
        <v>659999.98</v>
      </c>
      <c r="F35" s="106">
        <v>0</v>
      </c>
      <c r="G35" s="106">
        <v>889362.56</v>
      </c>
      <c r="H35" s="106">
        <v>628391.89</v>
      </c>
      <c r="I35" s="106">
        <v>657688.34</v>
      </c>
      <c r="J35" s="106">
        <v>1010638.93</v>
      </c>
      <c r="K35" s="106">
        <v>53284.67</v>
      </c>
      <c r="L35" s="106">
        <v>2912608.6</v>
      </c>
      <c r="M35" s="106">
        <v>2289745.13</v>
      </c>
      <c r="N35" s="106">
        <v>2078167.45</v>
      </c>
      <c r="O35" s="106">
        <v>803475.18</v>
      </c>
      <c r="P35" s="106">
        <v>0</v>
      </c>
      <c r="Q35" s="106">
        <f t="shared" si="2"/>
        <v>11983362.73</v>
      </c>
      <c r="R35" s="10">
        <f t="shared" si="6"/>
        <v>1549362.54</v>
      </c>
    </row>
    <row r="36" spans="2:18" ht="47.25" customHeight="1">
      <c r="B36" s="8" t="s">
        <v>32</v>
      </c>
      <c r="C36" s="9">
        <v>898513807</v>
      </c>
      <c r="D36" s="9">
        <v>579804985.35</v>
      </c>
      <c r="E36" s="106">
        <v>5608700</v>
      </c>
      <c r="F36" s="106">
        <v>4388086.39</v>
      </c>
      <c r="G36" s="106">
        <v>5706760.55</v>
      </c>
      <c r="H36" s="106">
        <v>12408492.1</v>
      </c>
      <c r="I36" s="106">
        <v>4083683.33</v>
      </c>
      <c r="J36" s="106">
        <v>2989583.34</v>
      </c>
      <c r="K36" s="106">
        <v>7639964.94</v>
      </c>
      <c r="L36" s="106">
        <v>1549342</v>
      </c>
      <c r="M36" s="106">
        <v>2155987.98</v>
      </c>
      <c r="N36" s="106">
        <v>4719211.81</v>
      </c>
      <c r="O36" s="106">
        <v>14982160.14</v>
      </c>
      <c r="P36" s="106">
        <v>0</v>
      </c>
      <c r="Q36" s="106">
        <f t="shared" si="2"/>
        <v>66231972.57999999</v>
      </c>
      <c r="R36" s="10">
        <f t="shared" si="6"/>
        <v>15703546.940000001</v>
      </c>
    </row>
    <row r="37" spans="2:18" ht="30" customHeight="1">
      <c r="B37" s="8" t="s">
        <v>33</v>
      </c>
      <c r="C37" s="9">
        <v>76936157</v>
      </c>
      <c r="D37" s="9">
        <v>29836577</v>
      </c>
      <c r="E37" s="106">
        <v>0</v>
      </c>
      <c r="F37" s="106">
        <v>0</v>
      </c>
      <c r="G37" s="106">
        <v>1490871</v>
      </c>
      <c r="H37" s="106">
        <v>1731945</v>
      </c>
      <c r="I37" s="106">
        <v>8249</v>
      </c>
      <c r="J37" s="106">
        <v>1913570</v>
      </c>
      <c r="K37" s="106">
        <v>816439.05</v>
      </c>
      <c r="L37" s="106">
        <v>4106613</v>
      </c>
      <c r="M37" s="106">
        <v>925042.12</v>
      </c>
      <c r="N37" s="106">
        <v>555151.15</v>
      </c>
      <c r="O37" s="106">
        <v>426806</v>
      </c>
      <c r="P37" s="106">
        <v>0</v>
      </c>
      <c r="Q37" s="106">
        <f t="shared" si="2"/>
        <v>11974686.32</v>
      </c>
      <c r="R37" s="10">
        <f t="shared" si="6"/>
        <v>1490871</v>
      </c>
    </row>
    <row r="38" spans="2:20" ht="32.25" customHeight="1">
      <c r="B38" s="11" t="s">
        <v>34</v>
      </c>
      <c r="C38" s="5">
        <f aca="true" t="shared" si="7" ref="C38:D38">C39+C40+C41+C42+C43+C44+C45+C46+C47</f>
        <v>285308972</v>
      </c>
      <c r="D38" s="5">
        <f t="shared" si="7"/>
        <v>170715429.31</v>
      </c>
      <c r="E38" s="105">
        <f>E39+E40+E41+E42+E43+E44+E45+E46+E47</f>
        <v>3251670.56</v>
      </c>
      <c r="F38" s="105">
        <f>F39+F40+F41+F42+F43+F44+F45+F46+F47</f>
        <v>7762125.54</v>
      </c>
      <c r="G38" s="105">
        <f>G39+G40+G41+G42+G43+G44+G45+G46+G47</f>
        <v>4697364.29</v>
      </c>
      <c r="H38" s="105">
        <f aca="true" t="shared" si="8" ref="H38:N38">H39+H40+H41+H42+H43+H44+H45+H46+H47</f>
        <v>7741244.48</v>
      </c>
      <c r="I38" s="105">
        <f t="shared" si="8"/>
        <v>4856653.6</v>
      </c>
      <c r="J38" s="105">
        <f t="shared" si="8"/>
        <v>12521355.229999999</v>
      </c>
      <c r="K38" s="105">
        <f t="shared" si="8"/>
        <v>10702303.18</v>
      </c>
      <c r="L38" s="105">
        <f t="shared" si="8"/>
        <v>9239002.469999999</v>
      </c>
      <c r="M38" s="105">
        <f t="shared" si="8"/>
        <v>9904957.16</v>
      </c>
      <c r="N38" s="105">
        <f t="shared" si="8"/>
        <v>6307734.86</v>
      </c>
      <c r="O38" s="105">
        <f>O39+O40+O41+O42+O43+O44+O45+O46+O47</f>
        <v>6549739.84</v>
      </c>
      <c r="P38" s="105">
        <f>P39+P40+P41+P42+P43+P44+P45+P46+P47</f>
        <v>0</v>
      </c>
      <c r="Q38" s="105">
        <f>Q39+Q40+Q41+Q42+Q43+Q44+Q45+Q46+Q47</f>
        <v>83534151.21</v>
      </c>
      <c r="R38" s="6">
        <f>SUM(E38:G38)</f>
        <v>15711160.39</v>
      </c>
      <c r="T38" s="90"/>
    </row>
    <row r="39" spans="2:18" ht="26.25" customHeight="1">
      <c r="B39" s="8" t="s">
        <v>35</v>
      </c>
      <c r="C39" s="9">
        <v>57523099</v>
      </c>
      <c r="D39" s="9">
        <v>42323099</v>
      </c>
      <c r="E39" s="106">
        <v>2718576</v>
      </c>
      <c r="F39" s="106">
        <v>2466088</v>
      </c>
      <c r="G39" s="106">
        <v>3028673.2</v>
      </c>
      <c r="H39" s="106">
        <v>3541064.4</v>
      </c>
      <c r="I39" s="106">
        <v>2779346</v>
      </c>
      <c r="J39" s="106">
        <v>3328198.94</v>
      </c>
      <c r="K39" s="106">
        <v>2792854.77</v>
      </c>
      <c r="L39" s="106">
        <v>2632644</v>
      </c>
      <c r="M39" s="106">
        <v>2910979.61</v>
      </c>
      <c r="N39" s="106">
        <v>3642582.29</v>
      </c>
      <c r="O39" s="106">
        <v>2827440</v>
      </c>
      <c r="P39" s="106">
        <v>0</v>
      </c>
      <c r="Q39" s="106">
        <f t="shared" si="2"/>
        <v>32668447.209999997</v>
      </c>
      <c r="R39" s="10">
        <f>SUM(E39:G39)</f>
        <v>8213337.2</v>
      </c>
    </row>
    <row r="40" spans="2:18" ht="26.25" customHeight="1">
      <c r="B40" s="8" t="s">
        <v>36</v>
      </c>
      <c r="C40" s="9">
        <v>25327700</v>
      </c>
      <c r="D40" s="9">
        <v>9077150.31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127735</v>
      </c>
      <c r="L40" s="106">
        <v>118000</v>
      </c>
      <c r="M40" s="106">
        <v>1616803.5</v>
      </c>
      <c r="N40" s="106">
        <v>0</v>
      </c>
      <c r="O40" s="106">
        <v>0</v>
      </c>
      <c r="P40" s="106">
        <v>0</v>
      </c>
      <c r="Q40" s="106">
        <f t="shared" si="2"/>
        <v>1862538.5</v>
      </c>
      <c r="R40" s="10">
        <f aca="true" t="shared" si="9" ref="R40:R47">SUM(E40:G40)</f>
        <v>0</v>
      </c>
    </row>
    <row r="41" spans="2:18" ht="26.25" customHeight="1">
      <c r="B41" s="8" t="s">
        <v>37</v>
      </c>
      <c r="C41" s="9">
        <v>27022599</v>
      </c>
      <c r="D41" s="9">
        <v>17189175</v>
      </c>
      <c r="E41" s="106">
        <v>119882.1</v>
      </c>
      <c r="F41" s="106">
        <v>0</v>
      </c>
      <c r="G41" s="106">
        <v>174605.74</v>
      </c>
      <c r="H41" s="106">
        <v>290464</v>
      </c>
      <c r="I41" s="106">
        <v>1036263.99</v>
      </c>
      <c r="J41" s="106">
        <v>381140</v>
      </c>
      <c r="K41" s="106">
        <v>48879.14</v>
      </c>
      <c r="L41" s="106">
        <v>1361536.39</v>
      </c>
      <c r="M41" s="106">
        <v>175938</v>
      </c>
      <c r="N41" s="106">
        <v>30250</v>
      </c>
      <c r="O41" s="106">
        <v>42800</v>
      </c>
      <c r="P41" s="106">
        <v>0</v>
      </c>
      <c r="Q41" s="106">
        <f t="shared" si="2"/>
        <v>3661759.36</v>
      </c>
      <c r="R41" s="10">
        <f t="shared" si="9"/>
        <v>294487.83999999997</v>
      </c>
    </row>
    <row r="42" spans="2:18" ht="30.75" customHeight="1">
      <c r="B42" s="8" t="s">
        <v>38</v>
      </c>
      <c r="C42" s="9">
        <v>1074578</v>
      </c>
      <c r="D42" s="9">
        <v>1074578</v>
      </c>
      <c r="E42" s="106">
        <v>0</v>
      </c>
      <c r="F42" s="106">
        <v>0</v>
      </c>
      <c r="G42" s="106">
        <v>0</v>
      </c>
      <c r="H42" s="106">
        <v>0</v>
      </c>
      <c r="I42" s="106">
        <v>85130.63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f t="shared" si="2"/>
        <v>85130.63</v>
      </c>
      <c r="R42" s="10">
        <f t="shared" si="9"/>
        <v>0</v>
      </c>
    </row>
    <row r="43" spans="2:18" ht="30.75" customHeight="1">
      <c r="B43" s="8" t="s">
        <v>39</v>
      </c>
      <c r="C43" s="9">
        <v>5453582</v>
      </c>
      <c r="D43" s="9">
        <v>3703582</v>
      </c>
      <c r="E43" s="106">
        <v>0</v>
      </c>
      <c r="F43" s="106">
        <v>0</v>
      </c>
      <c r="G43" s="106">
        <v>646011.94</v>
      </c>
      <c r="H43" s="106">
        <v>154891.01</v>
      </c>
      <c r="I43" s="106">
        <v>0</v>
      </c>
      <c r="J43" s="106">
        <v>232785.81</v>
      </c>
      <c r="K43" s="106">
        <v>-132051.48</v>
      </c>
      <c r="L43" s="106">
        <v>449544.6</v>
      </c>
      <c r="M43" s="106">
        <v>302965.15</v>
      </c>
      <c r="N43" s="106">
        <v>38093.85</v>
      </c>
      <c r="O43" s="106">
        <v>0</v>
      </c>
      <c r="P43" s="106">
        <v>0</v>
      </c>
      <c r="Q43" s="106">
        <f t="shared" si="2"/>
        <v>1692240.88</v>
      </c>
      <c r="R43" s="10">
        <f t="shared" si="9"/>
        <v>646011.94</v>
      </c>
    </row>
    <row r="44" spans="2:18" ht="39.75" customHeight="1">
      <c r="B44" s="8" t="s">
        <v>40</v>
      </c>
      <c r="C44" s="9">
        <v>8722877</v>
      </c>
      <c r="D44" s="9">
        <v>2992877</v>
      </c>
      <c r="E44" s="106">
        <v>0</v>
      </c>
      <c r="F44" s="106">
        <v>15080.4</v>
      </c>
      <c r="G44" s="106">
        <v>0</v>
      </c>
      <c r="H44" s="106">
        <v>0</v>
      </c>
      <c r="I44" s="106">
        <v>40002</v>
      </c>
      <c r="J44" s="106">
        <v>0</v>
      </c>
      <c r="K44" s="106">
        <v>3898.15</v>
      </c>
      <c r="L44" s="106">
        <v>403609.15</v>
      </c>
      <c r="M44" s="106">
        <v>0</v>
      </c>
      <c r="N44" s="106">
        <v>46948.44</v>
      </c>
      <c r="O44" s="106">
        <v>20060</v>
      </c>
      <c r="P44" s="106">
        <v>0</v>
      </c>
      <c r="Q44" s="106">
        <f t="shared" si="2"/>
        <v>529598.14</v>
      </c>
      <c r="R44" s="10">
        <f t="shared" si="9"/>
        <v>15080.4</v>
      </c>
    </row>
    <row r="45" spans="2:18" ht="39.75" customHeight="1">
      <c r="B45" s="8" t="s">
        <v>41</v>
      </c>
      <c r="C45" s="97">
        <v>54257879</v>
      </c>
      <c r="D45" s="97">
        <v>52897010</v>
      </c>
      <c r="E45" s="106">
        <v>0</v>
      </c>
      <c r="F45" s="106">
        <v>2748555.22</v>
      </c>
      <c r="G45" s="106">
        <v>0</v>
      </c>
      <c r="H45" s="106">
        <v>169140.48</v>
      </c>
      <c r="I45" s="106">
        <v>0</v>
      </c>
      <c r="J45" s="106">
        <v>7287829.47</v>
      </c>
      <c r="K45" s="106">
        <v>4372054.55</v>
      </c>
      <c r="L45" s="106">
        <v>2819472.25</v>
      </c>
      <c r="M45" s="106">
        <v>2271430.1</v>
      </c>
      <c r="N45" s="106">
        <v>1602759.12</v>
      </c>
      <c r="O45" s="106">
        <v>3488000</v>
      </c>
      <c r="P45" s="106">
        <v>0</v>
      </c>
      <c r="Q45" s="106">
        <f t="shared" si="2"/>
        <v>24759241.19</v>
      </c>
      <c r="R45" s="10">
        <f t="shared" si="9"/>
        <v>2748555.22</v>
      </c>
    </row>
    <row r="46" spans="2:18" ht="42.75" customHeight="1">
      <c r="B46" s="8" t="s">
        <v>42</v>
      </c>
      <c r="C46" s="97">
        <v>0</v>
      </c>
      <c r="D46" s="97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f t="shared" si="2"/>
        <v>0</v>
      </c>
      <c r="R46" s="10">
        <f t="shared" si="9"/>
        <v>0</v>
      </c>
    </row>
    <row r="47" spans="2:18" ht="33" customHeight="1">
      <c r="B47" s="8" t="s">
        <v>43</v>
      </c>
      <c r="C47" s="97">
        <v>105926658</v>
      </c>
      <c r="D47" s="97">
        <v>41457958</v>
      </c>
      <c r="E47" s="106">
        <v>413212.46</v>
      </c>
      <c r="F47" s="106">
        <v>2532401.92</v>
      </c>
      <c r="G47" s="106">
        <v>848073.41</v>
      </c>
      <c r="H47" s="106">
        <v>3585684.59</v>
      </c>
      <c r="I47" s="106">
        <v>915910.98</v>
      </c>
      <c r="J47" s="106">
        <v>1291401.01</v>
      </c>
      <c r="K47" s="106">
        <v>3488933.05</v>
      </c>
      <c r="L47" s="106">
        <v>1454196.08</v>
      </c>
      <c r="M47" s="106">
        <v>2626840.8</v>
      </c>
      <c r="N47" s="106">
        <v>947101.16</v>
      </c>
      <c r="O47" s="106">
        <v>171439.84</v>
      </c>
      <c r="P47" s="106">
        <v>0</v>
      </c>
      <c r="Q47" s="106">
        <f t="shared" si="2"/>
        <v>18275195.299999997</v>
      </c>
      <c r="R47" s="10">
        <f t="shared" si="9"/>
        <v>3793687.79</v>
      </c>
    </row>
    <row r="48" spans="2:20" ht="33" customHeight="1">
      <c r="B48" s="11" t="s">
        <v>44</v>
      </c>
      <c r="C48" s="5">
        <f aca="true" t="shared" si="10" ref="C48:Q48">C49+C50+C53+C54+C55+C56+C57+C58</f>
        <v>2209122410</v>
      </c>
      <c r="D48" s="5">
        <f t="shared" si="10"/>
        <v>8875023617</v>
      </c>
      <c r="E48" s="105">
        <f t="shared" si="10"/>
        <v>111026109</v>
      </c>
      <c r="F48" s="105">
        <f t="shared" si="10"/>
        <v>117211116</v>
      </c>
      <c r="G48" s="105">
        <f t="shared" si="10"/>
        <v>354793098.19</v>
      </c>
      <c r="H48" s="105">
        <f t="shared" si="10"/>
        <v>122828783.16</v>
      </c>
      <c r="I48" s="105">
        <f t="shared" si="10"/>
        <v>242880871.82</v>
      </c>
      <c r="J48" s="105">
        <f t="shared" si="10"/>
        <v>212488268.45999998</v>
      </c>
      <c r="K48" s="105">
        <f t="shared" si="10"/>
        <v>158928834.75</v>
      </c>
      <c r="L48" s="105">
        <f t="shared" si="10"/>
        <v>957028465.66</v>
      </c>
      <c r="M48" s="105">
        <f t="shared" si="10"/>
        <v>944600592.46</v>
      </c>
      <c r="N48" s="105">
        <f t="shared" si="10"/>
        <v>1137754836.99</v>
      </c>
      <c r="O48" s="105">
        <f t="shared" si="10"/>
        <v>2741002006.36</v>
      </c>
      <c r="P48" s="105">
        <f t="shared" si="10"/>
        <v>0</v>
      </c>
      <c r="Q48" s="105">
        <f t="shared" si="10"/>
        <v>7100542982.849999</v>
      </c>
      <c r="R48" s="6">
        <f>SUM(E48:G48)</f>
        <v>583030323.19</v>
      </c>
      <c r="T48" s="90"/>
    </row>
    <row r="49" spans="2:18" ht="32.25" customHeight="1">
      <c r="B49" s="8" t="s">
        <v>45</v>
      </c>
      <c r="C49" s="97">
        <v>177559188</v>
      </c>
      <c r="D49" s="97">
        <v>183188664</v>
      </c>
      <c r="E49" s="106">
        <v>0</v>
      </c>
      <c r="F49" s="106">
        <v>0</v>
      </c>
      <c r="G49" s="106">
        <v>660832.33</v>
      </c>
      <c r="H49" s="106">
        <v>501000</v>
      </c>
      <c r="I49" s="106">
        <v>2339164.99</v>
      </c>
      <c r="J49" s="106">
        <v>75000</v>
      </c>
      <c r="K49" s="106">
        <v>884999</v>
      </c>
      <c r="L49" s="106">
        <v>20885426.66</v>
      </c>
      <c r="M49" s="106">
        <v>28776254.18</v>
      </c>
      <c r="N49" s="106">
        <v>4784102</v>
      </c>
      <c r="O49" s="106">
        <v>26577895.76</v>
      </c>
      <c r="P49" s="106">
        <v>0</v>
      </c>
      <c r="Q49" s="106">
        <f t="shared" si="2"/>
        <v>85484674.92</v>
      </c>
      <c r="R49" s="10">
        <f>SUM(E49:G49)</f>
        <v>660832.33</v>
      </c>
    </row>
    <row r="50" spans="2:18" ht="31.5" customHeight="1" thickBot="1">
      <c r="B50" s="12" t="s">
        <v>46</v>
      </c>
      <c r="C50" s="99">
        <v>1204053725</v>
      </c>
      <c r="D50" s="99">
        <v>1314325455</v>
      </c>
      <c r="E50" s="13">
        <v>87930256</v>
      </c>
      <c r="F50" s="13">
        <v>94115263</v>
      </c>
      <c r="G50" s="13">
        <v>99705952</v>
      </c>
      <c r="H50" s="13">
        <v>88508710</v>
      </c>
      <c r="I50" s="13">
        <v>99705952</v>
      </c>
      <c r="J50" s="13">
        <v>111882880.07</v>
      </c>
      <c r="K50" s="13">
        <v>107025211</v>
      </c>
      <c r="L50" s="13">
        <v>94107331</v>
      </c>
      <c r="M50" s="13">
        <v>96277337.29</v>
      </c>
      <c r="N50" s="13">
        <v>96656381.94</v>
      </c>
      <c r="O50" s="13">
        <v>131465192.76</v>
      </c>
      <c r="P50" s="13">
        <v>0</v>
      </c>
      <c r="Q50" s="13">
        <f t="shared" si="2"/>
        <v>1107380467.06</v>
      </c>
      <c r="R50" s="14">
        <f aca="true" t="shared" si="11" ref="R50:R58">SUM(E50:G50)</f>
        <v>281751471</v>
      </c>
    </row>
    <row r="51" spans="2:18" ht="12" customHeight="1">
      <c r="B51" s="15"/>
      <c r="C51" s="100"/>
      <c r="D51" s="100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">
        <f t="shared" si="11"/>
        <v>0</v>
      </c>
    </row>
    <row r="52" spans="2:18" ht="11.25" customHeight="1" thickBot="1">
      <c r="B52" s="15"/>
      <c r="C52" s="100"/>
      <c r="D52" s="100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">
        <f t="shared" si="11"/>
        <v>0</v>
      </c>
    </row>
    <row r="53" spans="2:18" ht="41.25" customHeight="1">
      <c r="B53" s="16" t="s">
        <v>47</v>
      </c>
      <c r="C53" s="101">
        <v>0</v>
      </c>
      <c r="D53" s="101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35000000</v>
      </c>
      <c r="N53" s="17">
        <v>0</v>
      </c>
      <c r="O53" s="17">
        <v>0</v>
      </c>
      <c r="P53" s="17">
        <v>0</v>
      </c>
      <c r="Q53" s="17">
        <f t="shared" si="2"/>
        <v>35000000</v>
      </c>
      <c r="R53" s="18">
        <f t="shared" si="11"/>
        <v>0</v>
      </c>
    </row>
    <row r="54" spans="2:18" ht="41.25" customHeight="1">
      <c r="B54" s="8" t="s">
        <v>48</v>
      </c>
      <c r="C54" s="97"/>
      <c r="D54" s="97"/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23095853</v>
      </c>
      <c r="N54" s="106">
        <v>0</v>
      </c>
      <c r="O54" s="106">
        <v>0</v>
      </c>
      <c r="P54" s="106">
        <v>0</v>
      </c>
      <c r="Q54" s="106">
        <f t="shared" si="2"/>
        <v>23095853</v>
      </c>
      <c r="R54" s="10">
        <f t="shared" si="11"/>
        <v>0</v>
      </c>
    </row>
    <row r="55" spans="2:18" ht="41.25" customHeight="1">
      <c r="B55" s="8" t="s">
        <v>49</v>
      </c>
      <c r="C55" s="97">
        <v>798874606</v>
      </c>
      <c r="D55" s="97">
        <v>308383026</v>
      </c>
      <c r="E55" s="106">
        <v>23095853</v>
      </c>
      <c r="F55" s="106">
        <v>23095853</v>
      </c>
      <c r="G55" s="106">
        <v>23095853</v>
      </c>
      <c r="H55" s="106">
        <v>4483113.07</v>
      </c>
      <c r="I55" s="106">
        <v>40849684.55</v>
      </c>
      <c r="J55" s="106">
        <v>4292007.92</v>
      </c>
      <c r="K55" s="106">
        <v>42853869</v>
      </c>
      <c r="L55" s="106">
        <v>23095853</v>
      </c>
      <c r="M55" s="106">
        <v>0</v>
      </c>
      <c r="N55" s="106">
        <v>253337837</v>
      </c>
      <c r="O55" s="106">
        <v>46191696</v>
      </c>
      <c r="P55" s="106">
        <v>0</v>
      </c>
      <c r="Q55" s="106">
        <f t="shared" si="2"/>
        <v>484391619.53999996</v>
      </c>
      <c r="R55" s="10">
        <f t="shared" si="11"/>
        <v>69287559</v>
      </c>
    </row>
    <row r="56" spans="2:18" ht="41.25" customHeight="1">
      <c r="B56" s="8" t="s">
        <v>50</v>
      </c>
      <c r="C56" s="97"/>
      <c r="D56" s="97">
        <v>7040491581</v>
      </c>
      <c r="E56" s="106">
        <v>0</v>
      </c>
      <c r="F56" s="106">
        <v>0</v>
      </c>
      <c r="G56" s="106">
        <v>229146564.72</v>
      </c>
      <c r="H56" s="106">
        <v>29147480.92</v>
      </c>
      <c r="I56" s="106">
        <v>83617399.9</v>
      </c>
      <c r="J56" s="106">
        <v>96238380.47</v>
      </c>
      <c r="K56" s="106">
        <v>8164755.75</v>
      </c>
      <c r="L56" s="106">
        <v>818025030.49</v>
      </c>
      <c r="M56" s="106">
        <v>761451147.99</v>
      </c>
      <c r="N56" s="106">
        <v>782976516.05</v>
      </c>
      <c r="O56" s="106">
        <v>2536767221.84</v>
      </c>
      <c r="P56" s="106">
        <v>0</v>
      </c>
      <c r="Q56" s="106">
        <f>E56+F56+G56+H56+I56+J56+K56+L56+M56+N56+O56+P56</f>
        <v>5345534498.13</v>
      </c>
      <c r="R56" s="10">
        <f t="shared" si="11"/>
        <v>229146564.72</v>
      </c>
    </row>
    <row r="57" spans="2:18" ht="32.25" customHeight="1">
      <c r="B57" s="8" t="s">
        <v>51</v>
      </c>
      <c r="C57" s="97">
        <v>28634891</v>
      </c>
      <c r="D57" s="97">
        <v>28634891</v>
      </c>
      <c r="E57" s="106">
        <v>0</v>
      </c>
      <c r="F57" s="106">
        <v>0</v>
      </c>
      <c r="G57" s="106">
        <v>2183896.14</v>
      </c>
      <c r="H57" s="106">
        <v>188479.17</v>
      </c>
      <c r="I57" s="106">
        <v>16368670.38</v>
      </c>
      <c r="J57" s="106">
        <v>0</v>
      </c>
      <c r="K57" s="106">
        <v>0</v>
      </c>
      <c r="L57" s="106">
        <v>914824.51</v>
      </c>
      <c r="M57" s="106">
        <v>0</v>
      </c>
      <c r="N57" s="106">
        <v>0</v>
      </c>
      <c r="O57" s="106">
        <v>0</v>
      </c>
      <c r="P57" s="106">
        <v>0</v>
      </c>
      <c r="Q57" s="106">
        <f t="shared" si="2"/>
        <v>19655870.200000003</v>
      </c>
      <c r="R57" s="10">
        <f t="shared" si="11"/>
        <v>2183896.14</v>
      </c>
    </row>
    <row r="58" spans="2:18" ht="43.5" customHeight="1">
      <c r="B58" s="8" t="s">
        <v>52</v>
      </c>
      <c r="C58" s="97"/>
      <c r="D58" s="97"/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f t="shared" si="2"/>
        <v>0</v>
      </c>
      <c r="R58" s="10">
        <f t="shared" si="11"/>
        <v>0</v>
      </c>
    </row>
    <row r="59" spans="2:18" ht="30" customHeight="1">
      <c r="B59" s="11" t="s">
        <v>53</v>
      </c>
      <c r="C59" s="5">
        <f aca="true" t="shared" si="12" ref="C59:D59">C60+C61+C62-C63+C64+C65+C66</f>
        <v>35000000</v>
      </c>
      <c r="D59" s="5">
        <f t="shared" si="12"/>
        <v>35000000</v>
      </c>
      <c r="E59" s="105">
        <f>E60+E61+E62-E63+E64+E65+E66</f>
        <v>0</v>
      </c>
      <c r="F59" s="105">
        <f>F60+F61+F62-F63+F64+F65+F66</f>
        <v>0</v>
      </c>
      <c r="G59" s="105">
        <f>G60+G61+G62-G63+G64+G65+G66</f>
        <v>4999998</v>
      </c>
      <c r="H59" s="105">
        <f aca="true" t="shared" si="13" ref="H59:Q59">H60+H61+H62-H63+H64+H65+H66</f>
        <v>666666</v>
      </c>
      <c r="I59" s="105">
        <f t="shared" si="13"/>
        <v>5222220.88</v>
      </c>
      <c r="J59" s="105">
        <f t="shared" si="13"/>
        <v>1111110.45</v>
      </c>
      <c r="K59" s="105">
        <f t="shared" si="13"/>
        <v>666666</v>
      </c>
      <c r="L59" s="105">
        <f t="shared" si="13"/>
        <v>3000000</v>
      </c>
      <c r="M59" s="105">
        <f t="shared" si="13"/>
        <v>666666</v>
      </c>
      <c r="N59" s="105">
        <f t="shared" si="13"/>
        <v>1666666</v>
      </c>
      <c r="O59" s="105">
        <f t="shared" si="13"/>
        <v>313026386.92</v>
      </c>
      <c r="P59" s="105">
        <f>P60+P61+P62-P63+P64+P65+P66</f>
        <v>0</v>
      </c>
      <c r="Q59" s="105">
        <f t="shared" si="13"/>
        <v>331026380.25</v>
      </c>
      <c r="R59" s="6">
        <f>+F59+E59+G59</f>
        <v>4999998</v>
      </c>
    </row>
    <row r="60" spans="2:18" ht="46.5" customHeight="1">
      <c r="B60" s="8" t="s">
        <v>54</v>
      </c>
      <c r="C60" s="97"/>
      <c r="D60" s="97"/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f t="shared" si="2"/>
        <v>0</v>
      </c>
      <c r="R60" s="10">
        <f aca="true" t="shared" si="14" ref="R60:R104">+E60</f>
        <v>0</v>
      </c>
    </row>
    <row r="61" spans="2:18" ht="46.5" customHeight="1">
      <c r="B61" s="8" t="s">
        <v>55</v>
      </c>
      <c r="C61" s="97">
        <v>35000000</v>
      </c>
      <c r="D61" s="97">
        <v>35000000</v>
      </c>
      <c r="E61" s="106">
        <v>0</v>
      </c>
      <c r="F61" s="106">
        <v>0</v>
      </c>
      <c r="G61" s="106">
        <v>4999998</v>
      </c>
      <c r="H61" s="106">
        <v>666666</v>
      </c>
      <c r="I61" s="106">
        <v>5222220.88</v>
      </c>
      <c r="J61" s="106">
        <v>1111110.45</v>
      </c>
      <c r="K61" s="106">
        <v>666666</v>
      </c>
      <c r="L61" s="106">
        <v>3000000</v>
      </c>
      <c r="M61" s="106">
        <v>666666</v>
      </c>
      <c r="N61" s="106">
        <v>1666666</v>
      </c>
      <c r="O61" s="106">
        <v>313026386.92</v>
      </c>
      <c r="P61" s="106">
        <v>0</v>
      </c>
      <c r="Q61" s="106">
        <f t="shared" si="2"/>
        <v>331026380.25</v>
      </c>
      <c r="R61" s="10">
        <f>+E61+F61+G61</f>
        <v>4999998</v>
      </c>
    </row>
    <row r="62" spans="2:18" ht="46.5" customHeight="1">
      <c r="B62" s="8" t="s">
        <v>56</v>
      </c>
      <c r="C62" s="97">
        <v>0</v>
      </c>
      <c r="D62" s="97">
        <v>0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f t="shared" si="2"/>
        <v>0</v>
      </c>
      <c r="R62" s="10">
        <f t="shared" si="14"/>
        <v>0</v>
      </c>
    </row>
    <row r="63" spans="2:18" ht="46.5" customHeight="1">
      <c r="B63" s="8" t="s">
        <v>57</v>
      </c>
      <c r="C63" s="97">
        <v>0</v>
      </c>
      <c r="D63" s="97">
        <v>0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f t="shared" si="2"/>
        <v>0</v>
      </c>
      <c r="R63" s="10">
        <f t="shared" si="14"/>
        <v>0</v>
      </c>
    </row>
    <row r="64" spans="2:18" ht="42.75" customHeight="1">
      <c r="B64" s="8" t="s">
        <v>58</v>
      </c>
      <c r="C64" s="97">
        <v>0</v>
      </c>
      <c r="D64" s="97">
        <v>0</v>
      </c>
      <c r="E64" s="106">
        <v>0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f t="shared" si="2"/>
        <v>0</v>
      </c>
      <c r="R64" s="10">
        <f t="shared" si="14"/>
        <v>0</v>
      </c>
    </row>
    <row r="65" spans="2:18" ht="42.75" customHeight="1">
      <c r="B65" s="8" t="s">
        <v>59</v>
      </c>
      <c r="C65" s="97">
        <v>0</v>
      </c>
      <c r="D65" s="97">
        <v>0</v>
      </c>
      <c r="E65" s="106">
        <v>0</v>
      </c>
      <c r="F65" s="106">
        <v>0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f t="shared" si="2"/>
        <v>0</v>
      </c>
      <c r="R65" s="10">
        <f t="shared" si="14"/>
        <v>0</v>
      </c>
    </row>
    <row r="66" spans="2:18" ht="32.25" customHeight="1">
      <c r="B66" s="8" t="s">
        <v>60</v>
      </c>
      <c r="C66" s="97">
        <v>0</v>
      </c>
      <c r="D66" s="97">
        <v>0</v>
      </c>
      <c r="E66" s="106">
        <v>0</v>
      </c>
      <c r="F66" s="106">
        <v>0</v>
      </c>
      <c r="G66" s="106">
        <v>0</v>
      </c>
      <c r="H66" s="106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06">
        <f t="shared" si="2"/>
        <v>0</v>
      </c>
      <c r="R66" s="10">
        <f t="shared" si="14"/>
        <v>0</v>
      </c>
    </row>
    <row r="67" spans="2:18" ht="32.25" customHeight="1">
      <c r="B67" s="11" t="s">
        <v>61</v>
      </c>
      <c r="C67" s="5">
        <f aca="true" t="shared" si="15" ref="C67:D67">C68+C69+C70+C71+C72+C73+C74+C75+C76</f>
        <v>102387097</v>
      </c>
      <c r="D67" s="5">
        <f t="shared" si="15"/>
        <v>82627272</v>
      </c>
      <c r="E67" s="105">
        <f>E68+E69+E70+E71+E72+E73+E74+E75+E76</f>
        <v>0</v>
      </c>
      <c r="F67" s="105">
        <f>F68+F69+F70+F71+F72+F73+F74+F75+F76</f>
        <v>0</v>
      </c>
      <c r="G67" s="105">
        <f>G68+G69+G70+G71+G72+G73+G74+G75+G76</f>
        <v>3201811.9899999998</v>
      </c>
      <c r="H67" s="105">
        <f>H68+H69+H70+H71+H72+H73+H74+H75+H76</f>
        <v>447798.62</v>
      </c>
      <c r="I67" s="105">
        <f aca="true" t="shared" si="16" ref="I67:P67">I68+I69+I70+I71+I72+I73+I74+I75+I76</f>
        <v>1064636.42</v>
      </c>
      <c r="J67" s="105">
        <f t="shared" si="16"/>
        <v>1092121.99</v>
      </c>
      <c r="K67" s="105">
        <f t="shared" si="16"/>
        <v>38780.7</v>
      </c>
      <c r="L67" s="105">
        <f t="shared" si="16"/>
        <v>0</v>
      </c>
      <c r="M67" s="105">
        <f t="shared" si="16"/>
        <v>652189.0700000001</v>
      </c>
      <c r="N67" s="105">
        <f t="shared" si="16"/>
        <v>1326820.4</v>
      </c>
      <c r="O67" s="105">
        <f t="shared" si="16"/>
        <v>1988466.18</v>
      </c>
      <c r="P67" s="105">
        <f t="shared" si="16"/>
        <v>0</v>
      </c>
      <c r="Q67" s="105">
        <f>Q68+Q69+Q70+Q71+Q72+Q73+Q74+Q75+Q76</f>
        <v>9812625.37</v>
      </c>
      <c r="R67" s="6">
        <f>+E67+F67+G67</f>
        <v>3201811.9899999998</v>
      </c>
    </row>
    <row r="68" spans="2:18" ht="25.5" customHeight="1">
      <c r="B68" s="8" t="s">
        <v>62</v>
      </c>
      <c r="C68" s="97">
        <v>58021072</v>
      </c>
      <c r="D68" s="97">
        <v>36014346.8</v>
      </c>
      <c r="E68" s="106">
        <v>0</v>
      </c>
      <c r="F68" s="106">
        <v>0</v>
      </c>
      <c r="G68" s="106">
        <v>28744.8</v>
      </c>
      <c r="H68" s="106">
        <v>0</v>
      </c>
      <c r="I68" s="106">
        <v>337836.41</v>
      </c>
      <c r="J68" s="106">
        <v>1058941.96</v>
      </c>
      <c r="K68" s="106">
        <v>0</v>
      </c>
      <c r="L68" s="106">
        <v>0</v>
      </c>
      <c r="M68" s="106">
        <v>492889.07</v>
      </c>
      <c r="N68" s="106">
        <v>1310830.4</v>
      </c>
      <c r="O68" s="106">
        <v>1988466.18</v>
      </c>
      <c r="P68" s="106">
        <v>0</v>
      </c>
      <c r="Q68" s="106">
        <f aca="true" t="shared" si="17" ref="Q68:Q76">E68+F68+G68+H68+I68+J68+K68+L68+M68+N68+O68+P68</f>
        <v>5217708.819999999</v>
      </c>
      <c r="R68" s="10">
        <f>+E68+F68+G68</f>
        <v>28744.8</v>
      </c>
    </row>
    <row r="69" spans="2:18" ht="36" customHeight="1">
      <c r="B69" s="8" t="s">
        <v>63</v>
      </c>
      <c r="C69" s="97">
        <v>546500</v>
      </c>
      <c r="D69" s="97">
        <v>1931260</v>
      </c>
      <c r="E69" s="106">
        <v>0</v>
      </c>
      <c r="F69" s="106">
        <v>0</v>
      </c>
      <c r="G69" s="106">
        <v>51176.6</v>
      </c>
      <c r="H69" s="106">
        <v>381482.31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f t="shared" si="17"/>
        <v>432658.91</v>
      </c>
      <c r="R69" s="10">
        <f>+E69+F69+G69</f>
        <v>51176.6</v>
      </c>
    </row>
    <row r="70" spans="2:18" ht="33.75" customHeight="1">
      <c r="B70" s="8" t="s">
        <v>64</v>
      </c>
      <c r="C70" s="97"/>
      <c r="D70" s="97">
        <v>50000</v>
      </c>
      <c r="E70" s="106">
        <v>0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f t="shared" si="17"/>
        <v>0</v>
      </c>
      <c r="R70" s="10">
        <f aca="true" t="shared" si="18" ref="R70:R76">+E70+F70+G70</f>
        <v>0</v>
      </c>
    </row>
    <row r="71" spans="2:18" ht="44.25" customHeight="1">
      <c r="B71" s="8" t="s">
        <v>65</v>
      </c>
      <c r="C71" s="97">
        <v>30200001</v>
      </c>
      <c r="D71" s="97">
        <v>32700001</v>
      </c>
      <c r="E71" s="106">
        <v>0</v>
      </c>
      <c r="F71" s="106">
        <v>0</v>
      </c>
      <c r="G71" s="106">
        <v>2255000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f t="shared" si="17"/>
        <v>2255000</v>
      </c>
      <c r="R71" s="10">
        <f t="shared" si="18"/>
        <v>2255000</v>
      </c>
    </row>
    <row r="72" spans="2:18" ht="35.25" customHeight="1">
      <c r="B72" s="8" t="s">
        <v>66</v>
      </c>
      <c r="C72" s="97">
        <v>3470444</v>
      </c>
      <c r="D72" s="97">
        <v>6582584.2</v>
      </c>
      <c r="E72" s="106">
        <v>0</v>
      </c>
      <c r="F72" s="106">
        <v>0</v>
      </c>
      <c r="G72" s="106">
        <v>747710.59</v>
      </c>
      <c r="H72" s="106">
        <v>66316.31</v>
      </c>
      <c r="I72" s="106">
        <v>726800.01</v>
      </c>
      <c r="J72" s="106">
        <v>33180.03</v>
      </c>
      <c r="K72" s="106">
        <v>38780.7</v>
      </c>
      <c r="L72" s="106">
        <v>0</v>
      </c>
      <c r="M72" s="106">
        <v>0</v>
      </c>
      <c r="N72" s="106">
        <v>15990</v>
      </c>
      <c r="O72" s="106">
        <v>0</v>
      </c>
      <c r="P72" s="106">
        <v>0</v>
      </c>
      <c r="Q72" s="106">
        <f t="shared" si="17"/>
        <v>1628777.64</v>
      </c>
      <c r="R72" s="10">
        <f t="shared" si="18"/>
        <v>747710.59</v>
      </c>
    </row>
    <row r="73" spans="2:18" ht="30.75" customHeight="1">
      <c r="B73" s="8" t="s">
        <v>67</v>
      </c>
      <c r="C73" s="97">
        <v>2203564</v>
      </c>
      <c r="D73" s="97">
        <v>2103564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f t="shared" si="17"/>
        <v>0</v>
      </c>
      <c r="R73" s="10">
        <f t="shared" si="18"/>
        <v>0</v>
      </c>
    </row>
    <row r="74" spans="2:18" ht="30.75" customHeight="1">
      <c r="B74" s="8" t="s">
        <v>68</v>
      </c>
      <c r="C74" s="97"/>
      <c r="D74" s="97"/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f t="shared" si="17"/>
        <v>0</v>
      </c>
      <c r="R74" s="10">
        <f t="shared" si="18"/>
        <v>0</v>
      </c>
    </row>
    <row r="75" spans="2:18" ht="30" customHeight="1">
      <c r="B75" s="8" t="s">
        <v>69</v>
      </c>
      <c r="C75" s="97">
        <v>7945516</v>
      </c>
      <c r="D75" s="97">
        <v>2945516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f t="shared" si="17"/>
        <v>0</v>
      </c>
      <c r="R75" s="10">
        <f t="shared" si="18"/>
        <v>0</v>
      </c>
    </row>
    <row r="76" spans="2:18" ht="50.25" customHeight="1">
      <c r="B76" s="8" t="s">
        <v>70</v>
      </c>
      <c r="C76" s="97"/>
      <c r="D76" s="97">
        <v>300000</v>
      </c>
      <c r="E76" s="106">
        <v>0</v>
      </c>
      <c r="F76" s="106">
        <v>0</v>
      </c>
      <c r="G76" s="106">
        <v>119180</v>
      </c>
      <c r="H76" s="106">
        <v>0</v>
      </c>
      <c r="I76" s="106">
        <v>0</v>
      </c>
      <c r="J76" s="106">
        <v>0</v>
      </c>
      <c r="K76" s="106">
        <v>0</v>
      </c>
      <c r="L76" s="106">
        <v>0</v>
      </c>
      <c r="M76" s="106">
        <v>159300</v>
      </c>
      <c r="N76" s="106">
        <v>0</v>
      </c>
      <c r="O76" s="106">
        <v>0</v>
      </c>
      <c r="P76" s="106">
        <v>0</v>
      </c>
      <c r="Q76" s="106">
        <f t="shared" si="17"/>
        <v>278480</v>
      </c>
      <c r="R76" s="10">
        <f t="shared" si="18"/>
        <v>119180</v>
      </c>
    </row>
    <row r="77" spans="2:18" ht="28.5" customHeight="1">
      <c r="B77" s="11" t="s">
        <v>71</v>
      </c>
      <c r="C77" s="5">
        <f aca="true" t="shared" si="19" ref="C77:D77">C78+C79+C80-C81</f>
        <v>1200000</v>
      </c>
      <c r="D77" s="5">
        <f t="shared" si="19"/>
        <v>1200000</v>
      </c>
      <c r="E77" s="105">
        <f>E78+E79+E80-E81</f>
        <v>0</v>
      </c>
      <c r="F77" s="105">
        <f>F78+F79+F80-F81</f>
        <v>0</v>
      </c>
      <c r="G77" s="105">
        <f aca="true" t="shared" si="20" ref="G77:P77">G78+G79+G80-G81</f>
        <v>0</v>
      </c>
      <c r="H77" s="105">
        <f t="shared" si="20"/>
        <v>0</v>
      </c>
      <c r="I77" s="105">
        <f t="shared" si="20"/>
        <v>0</v>
      </c>
      <c r="J77" s="105">
        <f t="shared" si="20"/>
        <v>0</v>
      </c>
      <c r="K77" s="105">
        <f t="shared" si="20"/>
        <v>0</v>
      </c>
      <c r="L77" s="105">
        <f t="shared" si="20"/>
        <v>0</v>
      </c>
      <c r="M77" s="105">
        <f t="shared" si="20"/>
        <v>0</v>
      </c>
      <c r="N77" s="105">
        <f t="shared" si="20"/>
        <v>0</v>
      </c>
      <c r="O77" s="105">
        <f t="shared" si="20"/>
        <v>0</v>
      </c>
      <c r="P77" s="105">
        <f t="shared" si="20"/>
        <v>0</v>
      </c>
      <c r="Q77" s="105">
        <f>Q78+Q79+Q80-Q81</f>
        <v>0</v>
      </c>
      <c r="R77" s="123">
        <f t="shared" si="14"/>
        <v>0</v>
      </c>
    </row>
    <row r="78" spans="2:18" ht="24" customHeight="1">
      <c r="B78" s="8" t="s">
        <v>72</v>
      </c>
      <c r="C78" s="97">
        <v>1200000</v>
      </c>
      <c r="D78" s="97">
        <v>1200000</v>
      </c>
      <c r="E78" s="106">
        <v>0</v>
      </c>
      <c r="F78" s="106">
        <v>0</v>
      </c>
      <c r="G78" s="106">
        <v>0</v>
      </c>
      <c r="H78" s="106">
        <v>0</v>
      </c>
      <c r="I78" s="106">
        <v>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0</v>
      </c>
      <c r="Q78" s="106">
        <f>E78+F78+G78+H78+I78+J78+K78+L78+M78+N78+O78+P78</f>
        <v>0</v>
      </c>
      <c r="R78" s="123">
        <f t="shared" si="14"/>
        <v>0</v>
      </c>
    </row>
    <row r="79" spans="2:18" ht="29.25" customHeight="1">
      <c r="B79" s="8" t="s">
        <v>73</v>
      </c>
      <c r="C79" s="97"/>
      <c r="D79" s="97"/>
      <c r="E79" s="106">
        <v>0</v>
      </c>
      <c r="F79" s="106">
        <v>0</v>
      </c>
      <c r="G79" s="106">
        <v>0</v>
      </c>
      <c r="H79" s="106">
        <v>0</v>
      </c>
      <c r="I79" s="106">
        <v>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6">
        <f>E79+F79+G79+H79+I79+J79+K79+L79+M79+N79+O79+P79</f>
        <v>0</v>
      </c>
      <c r="R79" s="123">
        <f t="shared" si="14"/>
        <v>0</v>
      </c>
    </row>
    <row r="80" spans="2:18" ht="35.25" customHeight="1">
      <c r="B80" s="8" t="s">
        <v>74</v>
      </c>
      <c r="C80" s="97"/>
      <c r="D80" s="97"/>
      <c r="E80" s="106">
        <v>0</v>
      </c>
      <c r="F80" s="106">
        <v>0</v>
      </c>
      <c r="G80" s="106">
        <v>0</v>
      </c>
      <c r="H80" s="106">
        <v>0</v>
      </c>
      <c r="I80" s="106">
        <v>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f>E80+F80+G80+H80+I80+J80+K80+L80+M80+N80+O80+P80</f>
        <v>0</v>
      </c>
      <c r="R80" s="123">
        <f t="shared" si="14"/>
        <v>0</v>
      </c>
    </row>
    <row r="81" spans="2:18" ht="44.25" customHeight="1" thickBot="1">
      <c r="B81" s="12" t="s">
        <v>75</v>
      </c>
      <c r="C81" s="99"/>
      <c r="D81" s="99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f>E81+F81+G81+H81+I81+J81+K81+L81+M81+N81+O81+P81</f>
        <v>0</v>
      </c>
      <c r="R81" s="14">
        <f t="shared" si="14"/>
        <v>0</v>
      </c>
    </row>
    <row r="82" spans="2:18" ht="18" customHeight="1">
      <c r="B82" s="15"/>
      <c r="C82" s="100"/>
      <c r="D82" s="100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7"/>
    </row>
    <row r="83" spans="2:18" ht="12" customHeight="1" thickBot="1">
      <c r="B83" s="15"/>
      <c r="C83" s="100"/>
      <c r="D83" s="100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8"/>
    </row>
    <row r="84" spans="2:18" ht="33" customHeight="1">
      <c r="B84" s="19" t="s">
        <v>76</v>
      </c>
      <c r="C84" s="102"/>
      <c r="D84" s="102"/>
      <c r="E84" s="20">
        <f>E85+E86+E87+E88+E89</f>
        <v>0</v>
      </c>
      <c r="F84" s="20">
        <f aca="true" t="shared" si="21" ref="F84:P84">F85+F86+F87+F88+F89</f>
        <v>0</v>
      </c>
      <c r="G84" s="20">
        <f t="shared" si="21"/>
        <v>0</v>
      </c>
      <c r="H84" s="20">
        <f t="shared" si="21"/>
        <v>0</v>
      </c>
      <c r="I84" s="20">
        <f t="shared" si="21"/>
        <v>0</v>
      </c>
      <c r="J84" s="20">
        <f t="shared" si="21"/>
        <v>0</v>
      </c>
      <c r="K84" s="20">
        <f t="shared" si="21"/>
        <v>0</v>
      </c>
      <c r="L84" s="20">
        <f t="shared" si="21"/>
        <v>0</v>
      </c>
      <c r="M84" s="20">
        <f t="shared" si="21"/>
        <v>0</v>
      </c>
      <c r="N84" s="20">
        <f t="shared" si="21"/>
        <v>0</v>
      </c>
      <c r="O84" s="20">
        <f t="shared" si="21"/>
        <v>0</v>
      </c>
      <c r="P84" s="20">
        <f t="shared" si="21"/>
        <v>0</v>
      </c>
      <c r="Q84" s="20">
        <f>Q85+Q86+Q87+Q88+Q89</f>
        <v>0</v>
      </c>
      <c r="R84" s="21">
        <f t="shared" si="14"/>
        <v>0</v>
      </c>
    </row>
    <row r="85" spans="2:18" ht="30" customHeight="1">
      <c r="B85" s="8" t="s">
        <v>77</v>
      </c>
      <c r="C85" s="97"/>
      <c r="D85" s="97"/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f>E85+F85+G85+H85+I85+J85+K85+L85+M85+N85+O85+P85</f>
        <v>0</v>
      </c>
      <c r="R85" s="123">
        <f t="shared" si="14"/>
        <v>0</v>
      </c>
    </row>
    <row r="86" spans="2:18" ht="37.5" customHeight="1">
      <c r="B86" s="8" t="s">
        <v>78</v>
      </c>
      <c r="C86" s="97"/>
      <c r="D86" s="97"/>
      <c r="E86" s="106">
        <v>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f>E86+F86+G86+H86+I86+J86+K86+L86+M86+N86+O86+P86</f>
        <v>0</v>
      </c>
      <c r="R86" s="123">
        <f t="shared" si="14"/>
        <v>0</v>
      </c>
    </row>
    <row r="87" spans="2:18" ht="37.5" customHeight="1">
      <c r="B87" s="8" t="s">
        <v>79</v>
      </c>
      <c r="C87" s="97"/>
      <c r="D87" s="97"/>
      <c r="E87" s="106">
        <v>0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f>E87+F87+G87+H87+I87+J87+K87+L87+M87+N87+O87+P87</f>
        <v>0</v>
      </c>
      <c r="R87" s="123">
        <f t="shared" si="14"/>
        <v>0</v>
      </c>
    </row>
    <row r="88" spans="2:18" ht="30" customHeight="1">
      <c r="B88" s="8" t="s">
        <v>80</v>
      </c>
      <c r="C88" s="97"/>
      <c r="D88" s="97"/>
      <c r="E88" s="106">
        <v>0</v>
      </c>
      <c r="F88" s="106">
        <v>0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f>E88+F88+G88+H88+I88+J88+K88+L88+M88+N88+O88+P88</f>
        <v>0</v>
      </c>
      <c r="R88" s="123">
        <f t="shared" si="14"/>
        <v>0</v>
      </c>
    </row>
    <row r="89" spans="2:18" ht="30" customHeight="1">
      <c r="B89" s="8" t="s">
        <v>81</v>
      </c>
      <c r="C89" s="97"/>
      <c r="D89" s="97"/>
      <c r="E89" s="106">
        <v>0</v>
      </c>
      <c r="F89" s="106">
        <v>0</v>
      </c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f>E89+F89+G89+H89+I89+J89+K89+L89+M89+N89+O89+P89</f>
        <v>0</v>
      </c>
      <c r="R89" s="123">
        <f t="shared" si="14"/>
        <v>0</v>
      </c>
    </row>
    <row r="90" spans="2:18" ht="24.95" customHeight="1">
      <c r="B90" s="11" t="s">
        <v>82</v>
      </c>
      <c r="C90" s="98"/>
      <c r="D90" s="98"/>
      <c r="E90" s="105">
        <f>E91+E92+E93-E94</f>
        <v>0</v>
      </c>
      <c r="F90" s="105">
        <f>F91+F92+F93-F94</f>
        <v>0</v>
      </c>
      <c r="G90" s="105">
        <f>G91+G92+G93-G94</f>
        <v>0</v>
      </c>
      <c r="H90" s="105">
        <f aca="true" t="shared" si="22" ref="H90:P90">H91+H92+H93-H94</f>
        <v>0</v>
      </c>
      <c r="I90" s="105">
        <f t="shared" si="22"/>
        <v>0</v>
      </c>
      <c r="J90" s="105">
        <f t="shared" si="22"/>
        <v>0</v>
      </c>
      <c r="K90" s="105">
        <f t="shared" si="22"/>
        <v>0</v>
      </c>
      <c r="L90" s="105">
        <f t="shared" si="22"/>
        <v>0</v>
      </c>
      <c r="M90" s="105">
        <f t="shared" si="22"/>
        <v>0</v>
      </c>
      <c r="N90" s="105">
        <f t="shared" si="22"/>
        <v>0</v>
      </c>
      <c r="O90" s="105">
        <f t="shared" si="22"/>
        <v>0</v>
      </c>
      <c r="P90" s="105">
        <f t="shared" si="22"/>
        <v>0</v>
      </c>
      <c r="Q90" s="105">
        <f>Q91+Q92+Q93-Q94</f>
        <v>0</v>
      </c>
      <c r="R90" s="123">
        <f t="shared" si="14"/>
        <v>0</v>
      </c>
    </row>
    <row r="91" spans="2:18" ht="24.95" customHeight="1">
      <c r="B91" s="8" t="s">
        <v>83</v>
      </c>
      <c r="C91" s="97"/>
      <c r="D91" s="97"/>
      <c r="E91" s="106">
        <v>0</v>
      </c>
      <c r="F91" s="106">
        <v>0</v>
      </c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f>E91+F91+G91+H91+I91+J91+K91+L91+M91+N91+O91+P91</f>
        <v>0</v>
      </c>
      <c r="R91" s="123">
        <f t="shared" si="14"/>
        <v>0</v>
      </c>
    </row>
    <row r="92" spans="2:18" ht="24.95" customHeight="1">
      <c r="B92" s="8" t="s">
        <v>84</v>
      </c>
      <c r="C92" s="97"/>
      <c r="D92" s="97"/>
      <c r="E92" s="106">
        <v>0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f>E92+F92+G92+H92+I92+J92+K92+L92+M92+N92+O92+P92</f>
        <v>0</v>
      </c>
      <c r="R92" s="123">
        <f t="shared" si="14"/>
        <v>0</v>
      </c>
    </row>
    <row r="93" spans="2:18" ht="24.95" customHeight="1">
      <c r="B93" s="8" t="s">
        <v>85</v>
      </c>
      <c r="C93" s="97"/>
      <c r="D93" s="97"/>
      <c r="E93" s="106">
        <v>0</v>
      </c>
      <c r="F93" s="106">
        <v>0</v>
      </c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f>E93+F93+G93+H93+I93+J93+K93+L93+M93+N93+O93+P93</f>
        <v>0</v>
      </c>
      <c r="R93" s="123">
        <f t="shared" si="14"/>
        <v>0</v>
      </c>
    </row>
    <row r="94" spans="2:18" ht="39" customHeight="1">
      <c r="B94" s="8" t="s">
        <v>86</v>
      </c>
      <c r="C94" s="97"/>
      <c r="D94" s="97"/>
      <c r="E94" s="106">
        <v>0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f>E94+F94+G94+H94+I94+J94+K94+L94+M94+N94+O94+P94</f>
        <v>0</v>
      </c>
      <c r="R94" s="123">
        <f t="shared" si="14"/>
        <v>0</v>
      </c>
    </row>
    <row r="95" spans="2:20" ht="28.5" customHeight="1" thickBot="1">
      <c r="B95" s="22" t="s">
        <v>87</v>
      </c>
      <c r="C95" s="103">
        <f>+C22+C28+C38+C59+C67+C77+C48</f>
        <v>6714043346</v>
      </c>
      <c r="D95" s="103">
        <f>+D22+D28+D38+D59+D67+D77+D48</f>
        <v>13598778716</v>
      </c>
      <c r="E95" s="23">
        <f>E22+E28+E38+E48+E59+E67+E77+E84+E90</f>
        <v>255464607.8</v>
      </c>
      <c r="F95" s="23">
        <f>F22+F28+F38+F48+F59+F67+F77+F84+F90</f>
        <v>329821169.74</v>
      </c>
      <c r="G95" s="23">
        <f>G22+G28+G38+G48+G59+G67+G77+G84+G90</f>
        <v>554476871.72</v>
      </c>
      <c r="H95" s="23">
        <f aca="true" t="shared" si="23" ref="H95:P95">H22+H28+H38+H48+H59+H67</f>
        <v>356247205.28</v>
      </c>
      <c r="I95" s="23">
        <f t="shared" si="23"/>
        <v>428327562.45</v>
      </c>
      <c r="J95" s="23">
        <f t="shared" si="23"/>
        <v>413508313.17</v>
      </c>
      <c r="K95" s="23">
        <f t="shared" si="23"/>
        <v>360949038.28</v>
      </c>
      <c r="L95" s="23">
        <f t="shared" si="23"/>
        <v>1204267778.77</v>
      </c>
      <c r="M95" s="23">
        <f t="shared" si="23"/>
        <v>1267247686.18</v>
      </c>
      <c r="N95" s="23">
        <f t="shared" si="23"/>
        <v>1373029102.89</v>
      </c>
      <c r="O95" s="23">
        <f t="shared" si="23"/>
        <v>3327648517.9500003</v>
      </c>
      <c r="P95" s="23">
        <f t="shared" si="23"/>
        <v>0</v>
      </c>
      <c r="Q95" s="23">
        <f>Q22+Q28+Q38+Q48+Q59+Q67+Q77+Q84+Q90</f>
        <v>9870987854.230001</v>
      </c>
      <c r="R95" s="24">
        <f>+R77+R67+R59+R48+R38+R28+R22</f>
        <v>1139762649.2600002</v>
      </c>
      <c r="T95" s="89"/>
    </row>
    <row r="96" spans="2:18" ht="28.5" customHeight="1">
      <c r="B96" s="25" t="s">
        <v>88</v>
      </c>
      <c r="C96" s="77"/>
      <c r="D96" s="77"/>
      <c r="E96" s="26">
        <f aca="true" t="shared" si="24" ref="E96:O96">E97+E100+E103</f>
        <v>0</v>
      </c>
      <c r="F96" s="26">
        <f t="shared" si="24"/>
        <v>0</v>
      </c>
      <c r="G96" s="26">
        <f t="shared" si="24"/>
        <v>0</v>
      </c>
      <c r="H96" s="27">
        <f t="shared" si="24"/>
        <v>0</v>
      </c>
      <c r="I96" s="27">
        <f t="shared" si="24"/>
        <v>0</v>
      </c>
      <c r="J96" s="27">
        <f t="shared" si="24"/>
        <v>0</v>
      </c>
      <c r="K96" s="27">
        <f t="shared" si="24"/>
        <v>0</v>
      </c>
      <c r="L96" s="27">
        <f t="shared" si="24"/>
        <v>0</v>
      </c>
      <c r="M96" s="27">
        <f t="shared" si="24"/>
        <v>0</v>
      </c>
      <c r="N96" s="27">
        <f t="shared" si="24"/>
        <v>0</v>
      </c>
      <c r="O96" s="27">
        <f t="shared" si="24"/>
        <v>0</v>
      </c>
      <c r="P96" s="27">
        <f>P97+P100+P103</f>
        <v>0</v>
      </c>
      <c r="Q96" s="17">
        <f aca="true" t="shared" si="25" ref="Q96:Q104">E96+F96+G96+H96+I96+J96+K96+L96+M96+N96+O96+P96</f>
        <v>0</v>
      </c>
      <c r="R96" s="123">
        <f t="shared" si="14"/>
        <v>0</v>
      </c>
    </row>
    <row r="97" spans="2:18" ht="28.5" customHeight="1">
      <c r="B97" s="11" t="s">
        <v>89</v>
      </c>
      <c r="C97" s="76"/>
      <c r="D97" s="76"/>
      <c r="E97" s="106">
        <f aca="true" t="shared" si="26" ref="E97:O97">E98+E99</f>
        <v>0</v>
      </c>
      <c r="F97" s="106">
        <f t="shared" si="26"/>
        <v>0</v>
      </c>
      <c r="G97" s="106">
        <f t="shared" si="26"/>
        <v>0</v>
      </c>
      <c r="H97" s="124">
        <f t="shared" si="26"/>
        <v>0</v>
      </c>
      <c r="I97" s="124">
        <f t="shared" si="26"/>
        <v>0</v>
      </c>
      <c r="J97" s="124">
        <f t="shared" si="26"/>
        <v>0</v>
      </c>
      <c r="K97" s="124">
        <f t="shared" si="26"/>
        <v>0</v>
      </c>
      <c r="L97" s="124">
        <f t="shared" si="26"/>
        <v>0</v>
      </c>
      <c r="M97" s="124">
        <f t="shared" si="26"/>
        <v>0</v>
      </c>
      <c r="N97" s="124">
        <f t="shared" si="26"/>
        <v>0</v>
      </c>
      <c r="O97" s="124">
        <f t="shared" si="26"/>
        <v>0</v>
      </c>
      <c r="P97" s="124">
        <f>P98+P99</f>
        <v>0</v>
      </c>
      <c r="Q97" s="106">
        <f t="shared" si="25"/>
        <v>0</v>
      </c>
      <c r="R97" s="123">
        <f t="shared" si="14"/>
        <v>0</v>
      </c>
    </row>
    <row r="98" spans="2:18" ht="38.25" customHeight="1">
      <c r="B98" s="28" t="s">
        <v>90</v>
      </c>
      <c r="C98" s="78"/>
      <c r="D98" s="78"/>
      <c r="E98" s="122">
        <v>0</v>
      </c>
      <c r="F98" s="122">
        <v>0</v>
      </c>
      <c r="G98" s="122">
        <v>0</v>
      </c>
      <c r="H98" s="115">
        <v>0</v>
      </c>
      <c r="I98" s="115">
        <v>0</v>
      </c>
      <c r="J98" s="115">
        <v>0</v>
      </c>
      <c r="K98" s="115">
        <v>0</v>
      </c>
      <c r="L98" s="115">
        <v>0</v>
      </c>
      <c r="M98" s="115">
        <v>0</v>
      </c>
      <c r="N98" s="115">
        <v>0</v>
      </c>
      <c r="O98" s="115">
        <v>0</v>
      </c>
      <c r="P98" s="115">
        <v>0</v>
      </c>
      <c r="Q98" s="106">
        <f t="shared" si="25"/>
        <v>0</v>
      </c>
      <c r="R98" s="123">
        <f t="shared" si="14"/>
        <v>0</v>
      </c>
    </row>
    <row r="99" spans="2:18" ht="39" customHeight="1">
      <c r="B99" s="28" t="s">
        <v>91</v>
      </c>
      <c r="C99" s="78"/>
      <c r="D99" s="78"/>
      <c r="E99" s="122">
        <v>0</v>
      </c>
      <c r="F99" s="122">
        <v>0</v>
      </c>
      <c r="G99" s="122">
        <v>0</v>
      </c>
      <c r="H99" s="115">
        <v>0</v>
      </c>
      <c r="I99" s="115">
        <v>0</v>
      </c>
      <c r="J99" s="115">
        <v>0</v>
      </c>
      <c r="K99" s="115">
        <v>0</v>
      </c>
      <c r="L99" s="115">
        <v>0</v>
      </c>
      <c r="M99" s="115">
        <v>0</v>
      </c>
      <c r="N99" s="115">
        <v>0</v>
      </c>
      <c r="O99" s="115">
        <v>0</v>
      </c>
      <c r="P99" s="115">
        <v>0</v>
      </c>
      <c r="Q99" s="106">
        <f t="shared" si="25"/>
        <v>0</v>
      </c>
      <c r="R99" s="123">
        <f t="shared" si="14"/>
        <v>0</v>
      </c>
    </row>
    <row r="100" spans="2:18" ht="28.5" customHeight="1">
      <c r="B100" s="11" t="s">
        <v>92</v>
      </c>
      <c r="C100" s="76"/>
      <c r="D100" s="76"/>
      <c r="E100" s="106">
        <f>E101+E102</f>
        <v>0</v>
      </c>
      <c r="F100" s="106">
        <f aca="true" t="shared" si="27" ref="F100:O100">F101+F102</f>
        <v>0</v>
      </c>
      <c r="G100" s="106">
        <f t="shared" si="27"/>
        <v>0</v>
      </c>
      <c r="H100" s="124">
        <f t="shared" si="27"/>
        <v>0</v>
      </c>
      <c r="I100" s="124">
        <f t="shared" si="27"/>
        <v>0</v>
      </c>
      <c r="J100" s="124">
        <f t="shared" si="27"/>
        <v>0</v>
      </c>
      <c r="K100" s="124">
        <f t="shared" si="27"/>
        <v>0</v>
      </c>
      <c r="L100" s="124">
        <f t="shared" si="27"/>
        <v>0</v>
      </c>
      <c r="M100" s="124">
        <f>M101+M102</f>
        <v>0</v>
      </c>
      <c r="N100" s="124">
        <f t="shared" si="27"/>
        <v>0</v>
      </c>
      <c r="O100" s="124">
        <f t="shared" si="27"/>
        <v>0</v>
      </c>
      <c r="P100" s="124">
        <f>P101+P102</f>
        <v>0</v>
      </c>
      <c r="Q100" s="106">
        <f t="shared" si="25"/>
        <v>0</v>
      </c>
      <c r="R100" s="123">
        <f t="shared" si="14"/>
        <v>0</v>
      </c>
    </row>
    <row r="101" spans="2:18" ht="24.95" customHeight="1">
      <c r="B101" s="28" t="s">
        <v>93</v>
      </c>
      <c r="C101" s="78"/>
      <c r="D101" s="78"/>
      <c r="E101" s="106">
        <v>0</v>
      </c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f t="shared" si="25"/>
        <v>0</v>
      </c>
      <c r="R101" s="123">
        <f t="shared" si="14"/>
        <v>0</v>
      </c>
    </row>
    <row r="102" spans="2:18" ht="24.95" customHeight="1">
      <c r="B102" s="28" t="s">
        <v>94</v>
      </c>
      <c r="C102" s="78"/>
      <c r="D102" s="78"/>
      <c r="E102" s="106">
        <v>0</v>
      </c>
      <c r="F102" s="106">
        <v>0</v>
      </c>
      <c r="G102" s="106">
        <v>0</v>
      </c>
      <c r="H102" s="124">
        <v>0</v>
      </c>
      <c r="I102" s="124">
        <v>0</v>
      </c>
      <c r="J102" s="124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06">
        <f t="shared" si="25"/>
        <v>0</v>
      </c>
      <c r="R102" s="123">
        <f t="shared" si="14"/>
        <v>0</v>
      </c>
    </row>
    <row r="103" spans="2:18" ht="30" customHeight="1">
      <c r="B103" s="11" t="s">
        <v>95</v>
      </c>
      <c r="C103" s="76"/>
      <c r="D103" s="76"/>
      <c r="E103" s="106">
        <f aca="true" t="shared" si="28" ref="E103:P103">E104</f>
        <v>0</v>
      </c>
      <c r="F103" s="106">
        <f t="shared" si="28"/>
        <v>0</v>
      </c>
      <c r="G103" s="106">
        <f t="shared" si="28"/>
        <v>0</v>
      </c>
      <c r="H103" s="124">
        <f t="shared" si="28"/>
        <v>0</v>
      </c>
      <c r="I103" s="124">
        <f t="shared" si="28"/>
        <v>0</v>
      </c>
      <c r="J103" s="124">
        <f t="shared" si="28"/>
        <v>0</v>
      </c>
      <c r="K103" s="124">
        <f t="shared" si="28"/>
        <v>0</v>
      </c>
      <c r="L103" s="124">
        <f t="shared" si="28"/>
        <v>0</v>
      </c>
      <c r="M103" s="124">
        <f t="shared" si="28"/>
        <v>0</v>
      </c>
      <c r="N103" s="124">
        <f t="shared" si="28"/>
        <v>0</v>
      </c>
      <c r="O103" s="124">
        <f t="shared" si="28"/>
        <v>0</v>
      </c>
      <c r="P103" s="124">
        <f t="shared" si="28"/>
        <v>0</v>
      </c>
      <c r="Q103" s="106">
        <f t="shared" si="25"/>
        <v>0</v>
      </c>
      <c r="R103" s="123">
        <f t="shared" si="14"/>
        <v>0</v>
      </c>
    </row>
    <row r="104" spans="2:18" ht="24.95" customHeight="1">
      <c r="B104" s="28" t="s">
        <v>96</v>
      </c>
      <c r="C104" s="78"/>
      <c r="D104" s="78"/>
      <c r="E104" s="106">
        <v>0</v>
      </c>
      <c r="F104" s="106">
        <v>0</v>
      </c>
      <c r="G104" s="106">
        <v>0</v>
      </c>
      <c r="H104" s="124">
        <v>0</v>
      </c>
      <c r="I104" s="124">
        <v>0</v>
      </c>
      <c r="J104" s="124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06">
        <f t="shared" si="25"/>
        <v>0</v>
      </c>
      <c r="R104" s="123">
        <f t="shared" si="14"/>
        <v>0</v>
      </c>
    </row>
    <row r="105" spans="2:18" ht="28.5" customHeight="1" thickBot="1">
      <c r="B105" s="29" t="s">
        <v>97</v>
      </c>
      <c r="C105" s="79"/>
      <c r="D105" s="79"/>
      <c r="E105" s="30">
        <f aca="true" t="shared" si="29" ref="E105:R105">E97+E100+E103</f>
        <v>0</v>
      </c>
      <c r="F105" s="30">
        <f t="shared" si="29"/>
        <v>0</v>
      </c>
      <c r="G105" s="30">
        <f t="shared" si="29"/>
        <v>0</v>
      </c>
      <c r="H105" s="30">
        <f t="shared" si="29"/>
        <v>0</v>
      </c>
      <c r="I105" s="30">
        <f t="shared" si="29"/>
        <v>0</v>
      </c>
      <c r="J105" s="30">
        <f t="shared" si="29"/>
        <v>0</v>
      </c>
      <c r="K105" s="30">
        <f t="shared" si="29"/>
        <v>0</v>
      </c>
      <c r="L105" s="30">
        <f t="shared" si="29"/>
        <v>0</v>
      </c>
      <c r="M105" s="30">
        <f t="shared" si="29"/>
        <v>0</v>
      </c>
      <c r="N105" s="30">
        <f t="shared" si="29"/>
        <v>0</v>
      </c>
      <c r="O105" s="30">
        <f t="shared" si="29"/>
        <v>0</v>
      </c>
      <c r="P105" s="30">
        <f t="shared" si="29"/>
        <v>0</v>
      </c>
      <c r="Q105" s="30">
        <f t="shared" si="29"/>
        <v>0</v>
      </c>
      <c r="R105" s="109">
        <f t="shared" si="29"/>
        <v>0</v>
      </c>
    </row>
    <row r="106" spans="2:18" ht="26.25" customHeight="1" thickBot="1">
      <c r="B106" s="31" t="s">
        <v>98</v>
      </c>
      <c r="C106" s="125">
        <f>+C95</f>
        <v>6714043346</v>
      </c>
      <c r="D106" s="125">
        <f>+D95</f>
        <v>13598778716</v>
      </c>
      <c r="E106" s="32">
        <f aca="true" t="shared" si="30" ref="E106:P106">E95+E105</f>
        <v>255464607.8</v>
      </c>
      <c r="F106" s="32">
        <f t="shared" si="30"/>
        <v>329821169.74</v>
      </c>
      <c r="G106" s="32">
        <f t="shared" si="30"/>
        <v>554476871.72</v>
      </c>
      <c r="H106" s="33">
        <f t="shared" si="30"/>
        <v>356247205.28</v>
      </c>
      <c r="I106" s="33">
        <f t="shared" si="30"/>
        <v>428327562.45</v>
      </c>
      <c r="J106" s="33">
        <f t="shared" si="30"/>
        <v>413508313.17</v>
      </c>
      <c r="K106" s="33">
        <f t="shared" si="30"/>
        <v>360949038.28</v>
      </c>
      <c r="L106" s="33">
        <f t="shared" si="30"/>
        <v>1204267778.77</v>
      </c>
      <c r="M106" s="33">
        <f t="shared" si="30"/>
        <v>1267247686.18</v>
      </c>
      <c r="N106" s="33">
        <f t="shared" si="30"/>
        <v>1373029102.89</v>
      </c>
      <c r="O106" s="33">
        <f t="shared" si="30"/>
        <v>3327648517.9500003</v>
      </c>
      <c r="P106" s="33">
        <f t="shared" si="30"/>
        <v>0</v>
      </c>
      <c r="Q106" s="32">
        <f>Q95+Q105</f>
        <v>9870987854.230001</v>
      </c>
      <c r="R106" s="32">
        <f>+R95</f>
        <v>1139762649.2600002</v>
      </c>
    </row>
    <row r="107" spans="2:17" ht="5.25" customHeight="1" thickBot="1">
      <c r="B107" s="34"/>
      <c r="C107" s="80"/>
      <c r="D107" s="80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5"/>
    </row>
    <row r="108" spans="2:18" ht="15.75" customHeight="1">
      <c r="B108" s="110" t="s">
        <v>99</v>
      </c>
      <c r="C108" s="111"/>
      <c r="D108" s="111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3"/>
      <c r="R108" s="114"/>
    </row>
    <row r="109" spans="2:18" ht="3.75" customHeight="1">
      <c r="B109" s="34"/>
      <c r="C109" s="80"/>
      <c r="D109" s="80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39"/>
      <c r="R109" s="35"/>
    </row>
    <row r="110" spans="2:18" ht="18" customHeight="1">
      <c r="B110" s="40" t="s">
        <v>100</v>
      </c>
      <c r="C110" s="82"/>
      <c r="D110" s="82"/>
      <c r="E110" s="116"/>
      <c r="F110" s="116"/>
      <c r="G110" s="116"/>
      <c r="H110" s="116"/>
      <c r="I110" s="116"/>
      <c r="J110" s="116"/>
      <c r="K110" s="116"/>
      <c r="L110" s="117"/>
      <c r="M110" s="117"/>
      <c r="N110" s="117"/>
      <c r="O110" s="117"/>
      <c r="P110" s="117"/>
      <c r="Q110" s="38"/>
      <c r="R110" s="35"/>
    </row>
    <row r="111" spans="2:18" ht="15" customHeight="1">
      <c r="B111" s="42" t="s">
        <v>101</v>
      </c>
      <c r="C111" s="83"/>
      <c r="D111" s="83"/>
      <c r="E111" s="43"/>
      <c r="F111" s="43"/>
      <c r="G111" s="43"/>
      <c r="H111" s="43"/>
      <c r="I111" s="43"/>
      <c r="J111" s="43"/>
      <c r="K111" s="43"/>
      <c r="L111" s="43"/>
      <c r="M111" s="43"/>
      <c r="N111" s="118"/>
      <c r="O111" s="43"/>
      <c r="P111" s="116"/>
      <c r="Q111" s="44"/>
      <c r="R111" s="35"/>
    </row>
    <row r="112" spans="2:18" ht="15" customHeight="1">
      <c r="B112" s="42" t="s">
        <v>109</v>
      </c>
      <c r="C112" s="83"/>
      <c r="D112" s="83"/>
      <c r="E112" s="43"/>
      <c r="F112" s="43"/>
      <c r="G112" s="43"/>
      <c r="H112" s="43"/>
      <c r="I112" s="43"/>
      <c r="J112" s="43"/>
      <c r="K112" s="43"/>
      <c r="L112" s="43"/>
      <c r="M112" s="43"/>
      <c r="N112" s="118"/>
      <c r="O112" s="43"/>
      <c r="P112" s="116"/>
      <c r="Q112" s="44"/>
      <c r="R112" s="35"/>
    </row>
    <row r="113" spans="2:18" ht="15" customHeight="1">
      <c r="B113" s="42" t="s">
        <v>110</v>
      </c>
      <c r="C113" s="83"/>
      <c r="D113" s="83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38"/>
      <c r="R113" s="35"/>
    </row>
    <row r="114" spans="2:20" ht="15" customHeight="1">
      <c r="B114" s="42" t="s">
        <v>111</v>
      </c>
      <c r="C114" s="83"/>
      <c r="D114" s="83"/>
      <c r="E114" s="80"/>
      <c r="F114" s="80"/>
      <c r="G114" s="80"/>
      <c r="H114" s="80"/>
      <c r="I114" s="80"/>
      <c r="J114" s="117"/>
      <c r="K114" s="80"/>
      <c r="L114" s="80"/>
      <c r="M114" s="116"/>
      <c r="N114" s="117"/>
      <c r="O114" s="80"/>
      <c r="P114" s="92"/>
      <c r="Q114" s="45"/>
      <c r="R114" s="35"/>
      <c r="T114" s="88"/>
    </row>
    <row r="115" spans="2:20" ht="15" customHeight="1">
      <c r="B115" s="42" t="s">
        <v>112</v>
      </c>
      <c r="C115" s="83"/>
      <c r="D115" s="83"/>
      <c r="E115" s="80"/>
      <c r="F115" s="80"/>
      <c r="G115" s="80"/>
      <c r="H115" s="80"/>
      <c r="I115" s="80"/>
      <c r="J115" s="117"/>
      <c r="K115" s="80"/>
      <c r="L115" s="80"/>
      <c r="M115" s="116"/>
      <c r="N115" s="117"/>
      <c r="O115" s="80"/>
      <c r="P115" s="92"/>
      <c r="Q115" s="45"/>
      <c r="R115" s="35"/>
      <c r="T115" s="88"/>
    </row>
    <row r="116" spans="2:20" ht="19.5" customHeight="1">
      <c r="B116" s="47" t="s">
        <v>113</v>
      </c>
      <c r="C116" s="84"/>
      <c r="D116" s="84"/>
      <c r="E116" s="80"/>
      <c r="F116" s="80"/>
      <c r="G116" s="80"/>
      <c r="H116" s="80"/>
      <c r="I116" s="80"/>
      <c r="J116" s="80"/>
      <c r="K116" s="80"/>
      <c r="L116" s="80"/>
      <c r="M116" s="80"/>
      <c r="N116" s="118"/>
      <c r="O116" s="80"/>
      <c r="P116" s="118"/>
      <c r="Q116" s="45"/>
      <c r="R116" s="35"/>
      <c r="T116" s="88"/>
    </row>
    <row r="117" spans="2:20" ht="19.5" customHeight="1">
      <c r="B117" s="47"/>
      <c r="C117" s="84"/>
      <c r="D117" s="84"/>
      <c r="E117" s="80"/>
      <c r="F117" s="80"/>
      <c r="G117" s="80"/>
      <c r="H117" s="80"/>
      <c r="I117" s="80"/>
      <c r="J117" s="80"/>
      <c r="K117" s="80"/>
      <c r="L117" s="80"/>
      <c r="M117" s="80"/>
      <c r="N117" s="118"/>
      <c r="O117" s="80"/>
      <c r="P117" s="118"/>
      <c r="Q117" s="45"/>
      <c r="R117" s="35"/>
      <c r="T117" s="88"/>
    </row>
    <row r="118" spans="2:20" ht="19.5" customHeight="1">
      <c r="B118" s="47"/>
      <c r="C118" s="84"/>
      <c r="D118" s="84"/>
      <c r="E118" s="80"/>
      <c r="F118" s="80"/>
      <c r="G118" s="80"/>
      <c r="H118" s="80"/>
      <c r="I118" s="80"/>
      <c r="J118" s="80"/>
      <c r="K118" s="80"/>
      <c r="L118" s="80"/>
      <c r="M118" s="80"/>
      <c r="N118" s="118"/>
      <c r="O118" s="80"/>
      <c r="P118" s="118"/>
      <c r="Q118" s="45"/>
      <c r="R118" s="35"/>
      <c r="T118" s="88"/>
    </row>
    <row r="119" spans="2:20" ht="19.5" customHeight="1">
      <c r="B119" s="47"/>
      <c r="C119" s="84"/>
      <c r="D119" s="84"/>
      <c r="E119" s="80"/>
      <c r="F119" s="80"/>
      <c r="G119" s="80"/>
      <c r="H119" s="80"/>
      <c r="I119" s="80"/>
      <c r="J119" s="80"/>
      <c r="K119" s="80"/>
      <c r="L119" s="80"/>
      <c r="M119" s="80"/>
      <c r="N119" s="118"/>
      <c r="O119" s="80"/>
      <c r="P119" s="118"/>
      <c r="Q119" s="45"/>
      <c r="R119" s="35"/>
      <c r="T119" s="88"/>
    </row>
    <row r="120" spans="2:20" ht="19.5" customHeight="1">
      <c r="B120" s="47"/>
      <c r="C120" s="84"/>
      <c r="D120" s="84"/>
      <c r="E120" s="80"/>
      <c r="F120" s="80"/>
      <c r="G120" s="80"/>
      <c r="H120" s="80"/>
      <c r="I120" s="80"/>
      <c r="J120" s="80"/>
      <c r="K120" s="80"/>
      <c r="L120" s="80"/>
      <c r="M120" s="80"/>
      <c r="N120" s="118"/>
      <c r="O120" s="80"/>
      <c r="P120" s="118"/>
      <c r="Q120" s="45"/>
      <c r="R120" s="35"/>
      <c r="T120" s="88"/>
    </row>
    <row r="121" spans="2:20" ht="19.5" customHeight="1">
      <c r="B121" s="47"/>
      <c r="C121" s="84"/>
      <c r="D121" s="84"/>
      <c r="E121" s="80"/>
      <c r="F121" s="80"/>
      <c r="G121" s="80"/>
      <c r="H121" s="80"/>
      <c r="I121" s="80"/>
      <c r="J121" s="80"/>
      <c r="K121" s="80"/>
      <c r="L121" s="80"/>
      <c r="M121" s="80"/>
      <c r="N121" s="118"/>
      <c r="O121" s="80"/>
      <c r="P121" s="118"/>
      <c r="Q121" s="45"/>
      <c r="R121" s="35"/>
      <c r="T121" s="88"/>
    </row>
    <row r="122" spans="2:20" ht="19.5" customHeight="1">
      <c r="B122" s="47"/>
      <c r="C122" s="84"/>
      <c r="D122" s="84"/>
      <c r="E122" s="80"/>
      <c r="F122" s="80"/>
      <c r="G122" s="80"/>
      <c r="H122" s="80"/>
      <c r="I122" s="80"/>
      <c r="J122" s="80"/>
      <c r="K122" s="80"/>
      <c r="L122" s="80"/>
      <c r="M122" s="80"/>
      <c r="N122" s="118"/>
      <c r="O122" s="80"/>
      <c r="P122" s="118"/>
      <c r="Q122" s="45"/>
      <c r="R122" s="35"/>
      <c r="T122" s="88"/>
    </row>
    <row r="123" spans="2:20" ht="19.5" customHeight="1">
      <c r="B123" s="47"/>
      <c r="C123" s="84"/>
      <c r="D123" s="84"/>
      <c r="E123" s="80"/>
      <c r="F123" s="80"/>
      <c r="G123" s="80"/>
      <c r="H123" s="80"/>
      <c r="I123" s="80"/>
      <c r="J123" s="80"/>
      <c r="K123" s="80"/>
      <c r="L123" s="80"/>
      <c r="M123" s="80"/>
      <c r="N123" s="118"/>
      <c r="O123" s="80"/>
      <c r="P123" s="118"/>
      <c r="Q123" s="45"/>
      <c r="R123" s="35"/>
      <c r="T123" s="88"/>
    </row>
    <row r="124" spans="2:20" ht="19.5" customHeight="1">
      <c r="B124" s="47"/>
      <c r="C124" s="84"/>
      <c r="D124" s="84"/>
      <c r="E124" s="80"/>
      <c r="F124" s="80"/>
      <c r="G124" s="80"/>
      <c r="H124" s="80"/>
      <c r="I124" s="80"/>
      <c r="J124" s="80"/>
      <c r="K124" s="80"/>
      <c r="L124" s="80"/>
      <c r="M124" s="80"/>
      <c r="N124" s="118"/>
      <c r="O124" s="80"/>
      <c r="P124" s="118"/>
      <c r="Q124" s="45"/>
      <c r="R124" s="35"/>
      <c r="T124" s="88"/>
    </row>
    <row r="125" spans="2:20" ht="19.5" customHeight="1">
      <c r="B125" s="36"/>
      <c r="C125" s="81"/>
      <c r="D125" s="81"/>
      <c r="E125" s="132"/>
      <c r="F125" s="132"/>
      <c r="G125" s="80"/>
      <c r="H125" s="132" t="s">
        <v>102</v>
      </c>
      <c r="I125" s="132"/>
      <c r="J125" s="80"/>
      <c r="K125" s="80"/>
      <c r="L125" s="80"/>
      <c r="M125" s="80"/>
      <c r="N125" s="118"/>
      <c r="O125" s="80"/>
      <c r="P125" s="118"/>
      <c r="Q125" s="45"/>
      <c r="R125" s="35"/>
      <c r="T125" s="88"/>
    </row>
    <row r="126" spans="2:20" ht="19.5" customHeight="1">
      <c r="B126" s="36"/>
      <c r="C126" s="81"/>
      <c r="D126" s="81"/>
      <c r="E126" s="119"/>
      <c r="F126" s="119"/>
      <c r="G126" s="80"/>
      <c r="H126" s="119"/>
      <c r="I126" s="119"/>
      <c r="J126" s="80"/>
      <c r="K126" s="80"/>
      <c r="L126" s="80"/>
      <c r="M126" s="80"/>
      <c r="N126" s="118"/>
      <c r="O126" s="80"/>
      <c r="P126" s="118"/>
      <c r="Q126" s="45"/>
      <c r="R126" s="35"/>
      <c r="T126" s="88"/>
    </row>
    <row r="127" spans="2:20" ht="19.5" customHeight="1">
      <c r="B127" s="36"/>
      <c r="C127" s="81"/>
      <c r="D127" s="81"/>
      <c r="E127" s="119"/>
      <c r="F127" s="119"/>
      <c r="G127" s="80"/>
      <c r="H127" s="119"/>
      <c r="I127" s="119"/>
      <c r="J127" s="80"/>
      <c r="K127" s="80"/>
      <c r="L127" s="80"/>
      <c r="M127" s="80"/>
      <c r="N127" s="118"/>
      <c r="O127" s="80"/>
      <c r="P127" s="118"/>
      <c r="Q127" s="45"/>
      <c r="R127" s="35"/>
      <c r="T127" s="88"/>
    </row>
    <row r="128" spans="2:20" ht="23.25" customHeight="1">
      <c r="B128" s="48"/>
      <c r="C128" s="85"/>
      <c r="D128" s="85"/>
      <c r="E128" s="139"/>
      <c r="F128" s="139"/>
      <c r="G128" s="80"/>
      <c r="H128" s="139" t="s">
        <v>103</v>
      </c>
      <c r="I128" s="139"/>
      <c r="J128" s="80"/>
      <c r="K128" s="80"/>
      <c r="L128" s="80"/>
      <c r="M128" s="80"/>
      <c r="N128" s="118"/>
      <c r="O128" s="80"/>
      <c r="P128" s="118"/>
      <c r="Q128" s="45"/>
      <c r="R128" s="35"/>
      <c r="T128" s="88"/>
    </row>
    <row r="129" spans="2:20" ht="18" customHeight="1">
      <c r="B129" s="49"/>
      <c r="C129" s="86"/>
      <c r="D129" s="86"/>
      <c r="E129" s="140"/>
      <c r="F129" s="140"/>
      <c r="G129" s="80"/>
      <c r="H129" s="140" t="s">
        <v>104</v>
      </c>
      <c r="I129" s="140"/>
      <c r="J129" s="80"/>
      <c r="K129" s="80"/>
      <c r="L129" s="80"/>
      <c r="M129" s="80"/>
      <c r="N129" s="118"/>
      <c r="O129" s="80"/>
      <c r="P129" s="118"/>
      <c r="Q129" s="45"/>
      <c r="R129" s="35"/>
      <c r="T129" s="88"/>
    </row>
    <row r="130" spans="2:28" ht="21" customHeight="1" thickBot="1">
      <c r="B130" s="50"/>
      <c r="C130" s="70"/>
      <c r="D130" s="70"/>
      <c r="E130" s="51"/>
      <c r="F130" s="51"/>
      <c r="G130" s="51"/>
      <c r="H130" s="141"/>
      <c r="I130" s="141"/>
      <c r="J130" s="51"/>
      <c r="K130" s="51"/>
      <c r="L130" s="51"/>
      <c r="M130" s="52"/>
      <c r="N130" s="53"/>
      <c r="O130" s="51"/>
      <c r="P130" s="51"/>
      <c r="Q130" s="54"/>
      <c r="R130" s="120"/>
      <c r="V130" s="131"/>
      <c r="W130" s="131"/>
      <c r="AA130" s="55"/>
      <c r="AB130" s="90"/>
    </row>
    <row r="131" spans="2:28" ht="19.5" customHeight="1">
      <c r="B131" s="69"/>
      <c r="C131" s="69"/>
      <c r="D131" s="69"/>
      <c r="N131" s="90"/>
      <c r="Q131" s="56"/>
      <c r="AB131" s="90"/>
    </row>
    <row r="132" spans="2:5" ht="21.75" customHeight="1">
      <c r="B132" s="57"/>
      <c r="C132" s="57"/>
      <c r="D132" s="57"/>
      <c r="E132" s="58"/>
    </row>
    <row r="133" spans="2:17" ht="21.75" customHeight="1">
      <c r="B133" s="129"/>
      <c r="C133" s="129"/>
      <c r="D133" s="129"/>
      <c r="E133" s="129"/>
      <c r="F133" s="129"/>
      <c r="G133" s="37"/>
      <c r="H133" s="59"/>
      <c r="I133" s="60"/>
      <c r="J133" s="37"/>
      <c r="K133" s="37"/>
      <c r="L133" s="37"/>
      <c r="M133" s="90"/>
      <c r="N133" s="37"/>
      <c r="O133" s="37"/>
      <c r="P133" s="90"/>
      <c r="Q133" s="61"/>
    </row>
    <row r="134" spans="8:17" ht="21.75" customHeight="1">
      <c r="H134" s="37"/>
      <c r="I134" s="90"/>
      <c r="L134" s="88"/>
      <c r="M134" s="90"/>
      <c r="P134" s="90"/>
      <c r="Q134" s="90"/>
    </row>
    <row r="135" spans="2:17" ht="21.75" customHeight="1">
      <c r="B135" s="91"/>
      <c r="C135" s="91"/>
      <c r="D135" s="91"/>
      <c r="M135" s="90"/>
      <c r="P135" s="90"/>
      <c r="Q135" s="90"/>
    </row>
    <row r="136" spans="8:17" ht="21.75" customHeight="1">
      <c r="H136" s="90"/>
      <c r="I136" s="37"/>
      <c r="J136" s="37"/>
      <c r="M136" s="90"/>
      <c r="Q136" s="90"/>
    </row>
    <row r="137" spans="9:17" ht="21.75" customHeight="1">
      <c r="I137" s="41"/>
      <c r="Q137" s="90"/>
    </row>
    <row r="138" spans="2:13" ht="21.75" customHeight="1">
      <c r="B138" s="130"/>
      <c r="C138" s="130"/>
      <c r="D138" s="130"/>
      <c r="E138" s="130"/>
      <c r="F138" s="130"/>
      <c r="K138" s="62"/>
      <c r="M138" s="88"/>
    </row>
    <row r="139" spans="2:17" ht="21.75" customHeight="1">
      <c r="B139" s="129"/>
      <c r="C139" s="129"/>
      <c r="D139" s="129"/>
      <c r="E139" s="129"/>
      <c r="F139" s="129"/>
      <c r="Q139" s="89"/>
    </row>
    <row r="140" ht="21.75" customHeight="1"/>
    <row r="141" spans="5:17" ht="21.75" customHeight="1"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</row>
    <row r="142" spans="5:17" ht="21.75" customHeight="1"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</row>
    <row r="143" spans="2:9" ht="21.75" customHeight="1">
      <c r="B143" s="64"/>
      <c r="C143" s="64"/>
      <c r="D143" s="64"/>
      <c r="E143" s="127"/>
      <c r="F143" s="127"/>
      <c r="H143" s="127"/>
      <c r="I143" s="127"/>
    </row>
    <row r="144" spans="2:9" ht="21.75" customHeight="1">
      <c r="B144" s="73"/>
      <c r="C144" s="73"/>
      <c r="D144" s="73"/>
      <c r="E144" s="126"/>
      <c r="F144" s="126"/>
      <c r="H144" s="126"/>
      <c r="I144" s="126"/>
    </row>
    <row r="145" spans="2:9" ht="21.75" customHeight="1">
      <c r="B145" s="72"/>
      <c r="C145" s="72"/>
      <c r="D145" s="72"/>
      <c r="E145" s="127"/>
      <c r="F145" s="128"/>
      <c r="H145" s="128"/>
      <c r="I145" s="128"/>
    </row>
    <row r="146" ht="21.75" customHeight="1">
      <c r="O146" s="90"/>
    </row>
    <row r="147" ht="21.75" customHeight="1"/>
    <row r="148" ht="21.75" customHeight="1">
      <c r="O148" s="74"/>
    </row>
    <row r="149" ht="21.75" customHeight="1">
      <c r="O149" s="74"/>
    </row>
    <row r="150" ht="21.75" customHeight="1">
      <c r="O150" s="74"/>
    </row>
    <row r="151" spans="12:15" ht="21.75" customHeight="1">
      <c r="L151" s="90"/>
      <c r="O151" s="74"/>
    </row>
    <row r="152" spans="12:15" ht="21.75" customHeight="1">
      <c r="L152" s="90"/>
      <c r="O152" s="90"/>
    </row>
    <row r="153" spans="5:12" ht="21.75" customHeight="1">
      <c r="E153" s="90"/>
      <c r="L153" s="90"/>
    </row>
    <row r="154" spans="5:12" ht="21.75" customHeight="1">
      <c r="E154" s="56"/>
      <c r="L154" s="90"/>
    </row>
    <row r="155" ht="21.75" customHeight="1">
      <c r="L155" s="90"/>
    </row>
    <row r="156" ht="21.75" customHeight="1">
      <c r="L156" s="90"/>
    </row>
    <row r="157" spans="5:12" ht="21.75" customHeight="1">
      <c r="E157" s="90"/>
      <c r="L157" s="90"/>
    </row>
    <row r="158" ht="21.75" customHeight="1"/>
    <row r="159" spans="5:12" ht="21.75" customHeight="1">
      <c r="E159" s="88"/>
      <c r="L159" s="90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4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V130:W130"/>
    <mergeCell ref="B15:R15"/>
    <mergeCell ref="B16:R16"/>
    <mergeCell ref="B17:R17"/>
    <mergeCell ref="B18:R18"/>
    <mergeCell ref="E19:R19"/>
    <mergeCell ref="E125:F125"/>
    <mergeCell ref="H125:I125"/>
    <mergeCell ref="E128:F128"/>
    <mergeCell ref="H128:I128"/>
    <mergeCell ref="E129:F129"/>
    <mergeCell ref="H129:I129"/>
    <mergeCell ref="H130:I130"/>
  </mergeCells>
  <printOptions/>
  <pageMargins left="0.7" right="0.7" top="0.75" bottom="0.75" header="0.3" footer="0.3"/>
  <pageSetup horizontalDpi="600" verticalDpi="600" orientation="portrait" r:id="rId2"/>
  <ignoredErrors>
    <ignoredError sqref="R23:R27 R29:R37 R39:R47 R49:R58" formulaRange="1"/>
    <ignoredError sqref="R105 R61 R9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352EC-F37F-43C0-8373-722C7F040439}">
  <dimension ref="B15:AB159"/>
  <sheetViews>
    <sheetView workbookViewId="0" topLeftCell="A55">
      <selection activeCell="T95" sqref="T95"/>
    </sheetView>
  </sheetViews>
  <sheetFormatPr defaultColWidth="9.140625" defaultRowHeight="15"/>
  <cols>
    <col min="1" max="1" width="1.28515625" style="87" customWidth="1"/>
    <col min="2" max="2" width="83.140625" style="87" customWidth="1"/>
    <col min="3" max="3" width="30.28125" style="87" bestFit="1" customWidth="1"/>
    <col min="4" max="4" width="24.7109375" style="87" bestFit="1" customWidth="1"/>
    <col min="5" max="5" width="26.421875" style="87" customWidth="1"/>
    <col min="6" max="6" width="19.8515625" style="87" customWidth="1"/>
    <col min="7" max="7" width="21.140625" style="87" customWidth="1"/>
    <col min="8" max="8" width="22.140625" style="87" customWidth="1"/>
    <col min="9" max="9" width="22.421875" style="87" hidden="1" customWidth="1"/>
    <col min="10" max="10" width="22.7109375" style="87" hidden="1" customWidth="1"/>
    <col min="11" max="11" width="23.140625" style="87" hidden="1" customWidth="1"/>
    <col min="12" max="12" width="24.7109375" style="87" hidden="1" customWidth="1"/>
    <col min="13" max="13" width="25.140625" style="87" hidden="1" customWidth="1"/>
    <col min="14" max="14" width="24.57421875" style="87" hidden="1" customWidth="1"/>
    <col min="15" max="15" width="24.7109375" style="87" hidden="1" customWidth="1"/>
    <col min="16" max="16" width="0.71875" style="87" hidden="1" customWidth="1"/>
    <col min="17" max="17" width="0.85546875" style="87" hidden="1" customWidth="1"/>
    <col min="18" max="18" width="21.57421875" style="87" bestFit="1" customWidth="1"/>
    <col min="19" max="19" width="3.8515625" style="87" customWidth="1"/>
    <col min="20" max="20" width="19.140625" style="87" customWidth="1"/>
    <col min="21" max="21" width="9.140625" style="87" customWidth="1"/>
    <col min="22" max="22" width="22.28125" style="87" customWidth="1"/>
    <col min="23" max="23" width="105.140625" style="87" customWidth="1"/>
    <col min="24" max="258" width="9.140625" style="87" customWidth="1"/>
    <col min="259" max="259" width="1.28515625" style="87" customWidth="1"/>
    <col min="260" max="260" width="83.140625" style="87" customWidth="1"/>
    <col min="261" max="261" width="21.00390625" style="87" customWidth="1"/>
    <col min="262" max="262" width="19.8515625" style="87" customWidth="1"/>
    <col min="263" max="263" width="21.140625" style="87" customWidth="1"/>
    <col min="264" max="264" width="22.140625" style="87" customWidth="1"/>
    <col min="265" max="265" width="22.421875" style="87" customWidth="1"/>
    <col min="266" max="266" width="22.7109375" style="87" customWidth="1"/>
    <col min="267" max="267" width="23.140625" style="87" customWidth="1"/>
    <col min="268" max="268" width="24.7109375" style="87" customWidth="1"/>
    <col min="269" max="269" width="25.140625" style="87" customWidth="1"/>
    <col min="270" max="270" width="24.57421875" style="87" customWidth="1"/>
    <col min="271" max="271" width="24.7109375" style="87" customWidth="1"/>
    <col min="272" max="272" width="0.71875" style="87" customWidth="1"/>
    <col min="273" max="273" width="22.140625" style="87" customWidth="1"/>
    <col min="274" max="274" width="1.1484375" style="87" customWidth="1"/>
    <col min="275" max="275" width="3.8515625" style="87" customWidth="1"/>
    <col min="276" max="276" width="19.140625" style="87" customWidth="1"/>
    <col min="277" max="277" width="9.140625" style="87" customWidth="1"/>
    <col min="278" max="278" width="22.28125" style="87" customWidth="1"/>
    <col min="279" max="279" width="105.140625" style="87" customWidth="1"/>
    <col min="280" max="514" width="9.140625" style="87" customWidth="1"/>
    <col min="515" max="515" width="1.28515625" style="87" customWidth="1"/>
    <col min="516" max="516" width="83.140625" style="87" customWidth="1"/>
    <col min="517" max="517" width="21.00390625" style="87" customWidth="1"/>
    <col min="518" max="518" width="19.8515625" style="87" customWidth="1"/>
    <col min="519" max="519" width="21.140625" style="87" customWidth="1"/>
    <col min="520" max="520" width="22.140625" style="87" customWidth="1"/>
    <col min="521" max="521" width="22.421875" style="87" customWidth="1"/>
    <col min="522" max="522" width="22.7109375" style="87" customWidth="1"/>
    <col min="523" max="523" width="23.140625" style="87" customWidth="1"/>
    <col min="524" max="524" width="24.7109375" style="87" customWidth="1"/>
    <col min="525" max="525" width="25.140625" style="87" customWidth="1"/>
    <col min="526" max="526" width="24.57421875" style="87" customWidth="1"/>
    <col min="527" max="527" width="24.7109375" style="87" customWidth="1"/>
    <col min="528" max="528" width="0.71875" style="87" customWidth="1"/>
    <col min="529" max="529" width="22.140625" style="87" customWidth="1"/>
    <col min="530" max="530" width="1.1484375" style="87" customWidth="1"/>
    <col min="531" max="531" width="3.8515625" style="87" customWidth="1"/>
    <col min="532" max="532" width="19.140625" style="87" customWidth="1"/>
    <col min="533" max="533" width="9.140625" style="87" customWidth="1"/>
    <col min="534" max="534" width="22.28125" style="87" customWidth="1"/>
    <col min="535" max="535" width="105.140625" style="87" customWidth="1"/>
    <col min="536" max="770" width="9.140625" style="87" customWidth="1"/>
    <col min="771" max="771" width="1.28515625" style="87" customWidth="1"/>
    <col min="772" max="772" width="83.140625" style="87" customWidth="1"/>
    <col min="773" max="773" width="21.00390625" style="87" customWidth="1"/>
    <col min="774" max="774" width="19.8515625" style="87" customWidth="1"/>
    <col min="775" max="775" width="21.140625" style="87" customWidth="1"/>
    <col min="776" max="776" width="22.140625" style="87" customWidth="1"/>
    <col min="777" max="777" width="22.421875" style="87" customWidth="1"/>
    <col min="778" max="778" width="22.7109375" style="87" customWidth="1"/>
    <col min="779" max="779" width="23.140625" style="87" customWidth="1"/>
    <col min="780" max="780" width="24.7109375" style="87" customWidth="1"/>
    <col min="781" max="781" width="25.140625" style="87" customWidth="1"/>
    <col min="782" max="782" width="24.57421875" style="87" customWidth="1"/>
    <col min="783" max="783" width="24.7109375" style="87" customWidth="1"/>
    <col min="784" max="784" width="0.71875" style="87" customWidth="1"/>
    <col min="785" max="785" width="22.140625" style="87" customWidth="1"/>
    <col min="786" max="786" width="1.1484375" style="87" customWidth="1"/>
    <col min="787" max="787" width="3.8515625" style="87" customWidth="1"/>
    <col min="788" max="788" width="19.140625" style="87" customWidth="1"/>
    <col min="789" max="789" width="9.140625" style="87" customWidth="1"/>
    <col min="790" max="790" width="22.28125" style="87" customWidth="1"/>
    <col min="791" max="791" width="105.140625" style="87" customWidth="1"/>
    <col min="792" max="1026" width="9.140625" style="87" customWidth="1"/>
    <col min="1027" max="1027" width="1.28515625" style="87" customWidth="1"/>
    <col min="1028" max="1028" width="83.140625" style="87" customWidth="1"/>
    <col min="1029" max="1029" width="21.00390625" style="87" customWidth="1"/>
    <col min="1030" max="1030" width="19.8515625" style="87" customWidth="1"/>
    <col min="1031" max="1031" width="21.140625" style="87" customWidth="1"/>
    <col min="1032" max="1032" width="22.140625" style="87" customWidth="1"/>
    <col min="1033" max="1033" width="22.421875" style="87" customWidth="1"/>
    <col min="1034" max="1034" width="22.7109375" style="87" customWidth="1"/>
    <col min="1035" max="1035" width="23.140625" style="87" customWidth="1"/>
    <col min="1036" max="1036" width="24.7109375" style="87" customWidth="1"/>
    <col min="1037" max="1037" width="25.140625" style="87" customWidth="1"/>
    <col min="1038" max="1038" width="24.57421875" style="87" customWidth="1"/>
    <col min="1039" max="1039" width="24.7109375" style="87" customWidth="1"/>
    <col min="1040" max="1040" width="0.71875" style="87" customWidth="1"/>
    <col min="1041" max="1041" width="22.140625" style="87" customWidth="1"/>
    <col min="1042" max="1042" width="1.1484375" style="87" customWidth="1"/>
    <col min="1043" max="1043" width="3.8515625" style="87" customWidth="1"/>
    <col min="1044" max="1044" width="19.140625" style="87" customWidth="1"/>
    <col min="1045" max="1045" width="9.140625" style="87" customWidth="1"/>
    <col min="1046" max="1046" width="22.28125" style="87" customWidth="1"/>
    <col min="1047" max="1047" width="105.140625" style="87" customWidth="1"/>
    <col min="1048" max="1282" width="9.140625" style="87" customWidth="1"/>
    <col min="1283" max="1283" width="1.28515625" style="87" customWidth="1"/>
    <col min="1284" max="1284" width="83.140625" style="87" customWidth="1"/>
    <col min="1285" max="1285" width="21.00390625" style="87" customWidth="1"/>
    <col min="1286" max="1286" width="19.8515625" style="87" customWidth="1"/>
    <col min="1287" max="1287" width="21.140625" style="87" customWidth="1"/>
    <col min="1288" max="1288" width="22.140625" style="87" customWidth="1"/>
    <col min="1289" max="1289" width="22.421875" style="87" customWidth="1"/>
    <col min="1290" max="1290" width="22.7109375" style="87" customWidth="1"/>
    <col min="1291" max="1291" width="23.140625" style="87" customWidth="1"/>
    <col min="1292" max="1292" width="24.7109375" style="87" customWidth="1"/>
    <col min="1293" max="1293" width="25.140625" style="87" customWidth="1"/>
    <col min="1294" max="1294" width="24.57421875" style="87" customWidth="1"/>
    <col min="1295" max="1295" width="24.7109375" style="87" customWidth="1"/>
    <col min="1296" max="1296" width="0.71875" style="87" customWidth="1"/>
    <col min="1297" max="1297" width="22.140625" style="87" customWidth="1"/>
    <col min="1298" max="1298" width="1.1484375" style="87" customWidth="1"/>
    <col min="1299" max="1299" width="3.8515625" style="87" customWidth="1"/>
    <col min="1300" max="1300" width="19.140625" style="87" customWidth="1"/>
    <col min="1301" max="1301" width="9.140625" style="87" customWidth="1"/>
    <col min="1302" max="1302" width="22.28125" style="87" customWidth="1"/>
    <col min="1303" max="1303" width="105.140625" style="87" customWidth="1"/>
    <col min="1304" max="1538" width="9.140625" style="87" customWidth="1"/>
    <col min="1539" max="1539" width="1.28515625" style="87" customWidth="1"/>
    <col min="1540" max="1540" width="83.140625" style="87" customWidth="1"/>
    <col min="1541" max="1541" width="21.00390625" style="87" customWidth="1"/>
    <col min="1542" max="1542" width="19.8515625" style="87" customWidth="1"/>
    <col min="1543" max="1543" width="21.140625" style="87" customWidth="1"/>
    <col min="1544" max="1544" width="22.140625" style="87" customWidth="1"/>
    <col min="1545" max="1545" width="22.421875" style="87" customWidth="1"/>
    <col min="1546" max="1546" width="22.7109375" style="87" customWidth="1"/>
    <col min="1547" max="1547" width="23.140625" style="87" customWidth="1"/>
    <col min="1548" max="1548" width="24.7109375" style="87" customWidth="1"/>
    <col min="1549" max="1549" width="25.140625" style="87" customWidth="1"/>
    <col min="1550" max="1550" width="24.57421875" style="87" customWidth="1"/>
    <col min="1551" max="1551" width="24.7109375" style="87" customWidth="1"/>
    <col min="1552" max="1552" width="0.71875" style="87" customWidth="1"/>
    <col min="1553" max="1553" width="22.140625" style="87" customWidth="1"/>
    <col min="1554" max="1554" width="1.1484375" style="87" customWidth="1"/>
    <col min="1555" max="1555" width="3.8515625" style="87" customWidth="1"/>
    <col min="1556" max="1556" width="19.140625" style="87" customWidth="1"/>
    <col min="1557" max="1557" width="9.140625" style="87" customWidth="1"/>
    <col min="1558" max="1558" width="22.28125" style="87" customWidth="1"/>
    <col min="1559" max="1559" width="105.140625" style="87" customWidth="1"/>
    <col min="1560" max="1794" width="9.140625" style="87" customWidth="1"/>
    <col min="1795" max="1795" width="1.28515625" style="87" customWidth="1"/>
    <col min="1796" max="1796" width="83.140625" style="87" customWidth="1"/>
    <col min="1797" max="1797" width="21.00390625" style="87" customWidth="1"/>
    <col min="1798" max="1798" width="19.8515625" style="87" customWidth="1"/>
    <col min="1799" max="1799" width="21.140625" style="87" customWidth="1"/>
    <col min="1800" max="1800" width="22.140625" style="87" customWidth="1"/>
    <col min="1801" max="1801" width="22.421875" style="87" customWidth="1"/>
    <col min="1802" max="1802" width="22.7109375" style="87" customWidth="1"/>
    <col min="1803" max="1803" width="23.140625" style="87" customWidth="1"/>
    <col min="1804" max="1804" width="24.7109375" style="87" customWidth="1"/>
    <col min="1805" max="1805" width="25.140625" style="87" customWidth="1"/>
    <col min="1806" max="1806" width="24.57421875" style="87" customWidth="1"/>
    <col min="1807" max="1807" width="24.7109375" style="87" customWidth="1"/>
    <col min="1808" max="1808" width="0.71875" style="87" customWidth="1"/>
    <col min="1809" max="1809" width="22.140625" style="87" customWidth="1"/>
    <col min="1810" max="1810" width="1.1484375" style="87" customWidth="1"/>
    <col min="1811" max="1811" width="3.8515625" style="87" customWidth="1"/>
    <col min="1812" max="1812" width="19.140625" style="87" customWidth="1"/>
    <col min="1813" max="1813" width="9.140625" style="87" customWidth="1"/>
    <col min="1814" max="1814" width="22.28125" style="87" customWidth="1"/>
    <col min="1815" max="1815" width="105.140625" style="87" customWidth="1"/>
    <col min="1816" max="2050" width="9.140625" style="87" customWidth="1"/>
    <col min="2051" max="2051" width="1.28515625" style="87" customWidth="1"/>
    <col min="2052" max="2052" width="83.140625" style="87" customWidth="1"/>
    <col min="2053" max="2053" width="21.00390625" style="87" customWidth="1"/>
    <col min="2054" max="2054" width="19.8515625" style="87" customWidth="1"/>
    <col min="2055" max="2055" width="21.140625" style="87" customWidth="1"/>
    <col min="2056" max="2056" width="22.140625" style="87" customWidth="1"/>
    <col min="2057" max="2057" width="22.421875" style="87" customWidth="1"/>
    <col min="2058" max="2058" width="22.7109375" style="87" customWidth="1"/>
    <col min="2059" max="2059" width="23.140625" style="87" customWidth="1"/>
    <col min="2060" max="2060" width="24.7109375" style="87" customWidth="1"/>
    <col min="2061" max="2061" width="25.140625" style="87" customWidth="1"/>
    <col min="2062" max="2062" width="24.57421875" style="87" customWidth="1"/>
    <col min="2063" max="2063" width="24.7109375" style="87" customWidth="1"/>
    <col min="2064" max="2064" width="0.71875" style="87" customWidth="1"/>
    <col min="2065" max="2065" width="22.140625" style="87" customWidth="1"/>
    <col min="2066" max="2066" width="1.1484375" style="87" customWidth="1"/>
    <col min="2067" max="2067" width="3.8515625" style="87" customWidth="1"/>
    <col min="2068" max="2068" width="19.140625" style="87" customWidth="1"/>
    <col min="2069" max="2069" width="9.140625" style="87" customWidth="1"/>
    <col min="2070" max="2070" width="22.28125" style="87" customWidth="1"/>
    <col min="2071" max="2071" width="105.140625" style="87" customWidth="1"/>
    <col min="2072" max="2306" width="9.140625" style="87" customWidth="1"/>
    <col min="2307" max="2307" width="1.28515625" style="87" customWidth="1"/>
    <col min="2308" max="2308" width="83.140625" style="87" customWidth="1"/>
    <col min="2309" max="2309" width="21.00390625" style="87" customWidth="1"/>
    <col min="2310" max="2310" width="19.8515625" style="87" customWidth="1"/>
    <col min="2311" max="2311" width="21.140625" style="87" customWidth="1"/>
    <col min="2312" max="2312" width="22.140625" style="87" customWidth="1"/>
    <col min="2313" max="2313" width="22.421875" style="87" customWidth="1"/>
    <col min="2314" max="2314" width="22.7109375" style="87" customWidth="1"/>
    <col min="2315" max="2315" width="23.140625" style="87" customWidth="1"/>
    <col min="2316" max="2316" width="24.7109375" style="87" customWidth="1"/>
    <col min="2317" max="2317" width="25.140625" style="87" customWidth="1"/>
    <col min="2318" max="2318" width="24.57421875" style="87" customWidth="1"/>
    <col min="2319" max="2319" width="24.7109375" style="87" customWidth="1"/>
    <col min="2320" max="2320" width="0.71875" style="87" customWidth="1"/>
    <col min="2321" max="2321" width="22.140625" style="87" customWidth="1"/>
    <col min="2322" max="2322" width="1.1484375" style="87" customWidth="1"/>
    <col min="2323" max="2323" width="3.8515625" style="87" customWidth="1"/>
    <col min="2324" max="2324" width="19.140625" style="87" customWidth="1"/>
    <col min="2325" max="2325" width="9.140625" style="87" customWidth="1"/>
    <col min="2326" max="2326" width="22.28125" style="87" customWidth="1"/>
    <col min="2327" max="2327" width="105.140625" style="87" customWidth="1"/>
    <col min="2328" max="2562" width="9.140625" style="87" customWidth="1"/>
    <col min="2563" max="2563" width="1.28515625" style="87" customWidth="1"/>
    <col min="2564" max="2564" width="83.140625" style="87" customWidth="1"/>
    <col min="2565" max="2565" width="21.00390625" style="87" customWidth="1"/>
    <col min="2566" max="2566" width="19.8515625" style="87" customWidth="1"/>
    <col min="2567" max="2567" width="21.140625" style="87" customWidth="1"/>
    <col min="2568" max="2568" width="22.140625" style="87" customWidth="1"/>
    <col min="2569" max="2569" width="22.421875" style="87" customWidth="1"/>
    <col min="2570" max="2570" width="22.7109375" style="87" customWidth="1"/>
    <col min="2571" max="2571" width="23.140625" style="87" customWidth="1"/>
    <col min="2572" max="2572" width="24.7109375" style="87" customWidth="1"/>
    <col min="2573" max="2573" width="25.140625" style="87" customWidth="1"/>
    <col min="2574" max="2574" width="24.57421875" style="87" customWidth="1"/>
    <col min="2575" max="2575" width="24.7109375" style="87" customWidth="1"/>
    <col min="2576" max="2576" width="0.71875" style="87" customWidth="1"/>
    <col min="2577" max="2577" width="22.140625" style="87" customWidth="1"/>
    <col min="2578" max="2578" width="1.1484375" style="87" customWidth="1"/>
    <col min="2579" max="2579" width="3.8515625" style="87" customWidth="1"/>
    <col min="2580" max="2580" width="19.140625" style="87" customWidth="1"/>
    <col min="2581" max="2581" width="9.140625" style="87" customWidth="1"/>
    <col min="2582" max="2582" width="22.28125" style="87" customWidth="1"/>
    <col min="2583" max="2583" width="105.140625" style="87" customWidth="1"/>
    <col min="2584" max="2818" width="9.140625" style="87" customWidth="1"/>
    <col min="2819" max="2819" width="1.28515625" style="87" customWidth="1"/>
    <col min="2820" max="2820" width="83.140625" style="87" customWidth="1"/>
    <col min="2821" max="2821" width="21.00390625" style="87" customWidth="1"/>
    <col min="2822" max="2822" width="19.8515625" style="87" customWidth="1"/>
    <col min="2823" max="2823" width="21.140625" style="87" customWidth="1"/>
    <col min="2824" max="2824" width="22.140625" style="87" customWidth="1"/>
    <col min="2825" max="2825" width="22.421875" style="87" customWidth="1"/>
    <col min="2826" max="2826" width="22.7109375" style="87" customWidth="1"/>
    <col min="2827" max="2827" width="23.140625" style="87" customWidth="1"/>
    <col min="2828" max="2828" width="24.7109375" style="87" customWidth="1"/>
    <col min="2829" max="2829" width="25.140625" style="87" customWidth="1"/>
    <col min="2830" max="2830" width="24.57421875" style="87" customWidth="1"/>
    <col min="2831" max="2831" width="24.7109375" style="87" customWidth="1"/>
    <col min="2832" max="2832" width="0.71875" style="87" customWidth="1"/>
    <col min="2833" max="2833" width="22.140625" style="87" customWidth="1"/>
    <col min="2834" max="2834" width="1.1484375" style="87" customWidth="1"/>
    <col min="2835" max="2835" width="3.8515625" style="87" customWidth="1"/>
    <col min="2836" max="2836" width="19.140625" style="87" customWidth="1"/>
    <col min="2837" max="2837" width="9.140625" style="87" customWidth="1"/>
    <col min="2838" max="2838" width="22.28125" style="87" customWidth="1"/>
    <col min="2839" max="2839" width="105.140625" style="87" customWidth="1"/>
    <col min="2840" max="3074" width="9.140625" style="87" customWidth="1"/>
    <col min="3075" max="3075" width="1.28515625" style="87" customWidth="1"/>
    <col min="3076" max="3076" width="83.140625" style="87" customWidth="1"/>
    <col min="3077" max="3077" width="21.00390625" style="87" customWidth="1"/>
    <col min="3078" max="3078" width="19.8515625" style="87" customWidth="1"/>
    <col min="3079" max="3079" width="21.140625" style="87" customWidth="1"/>
    <col min="3080" max="3080" width="22.140625" style="87" customWidth="1"/>
    <col min="3081" max="3081" width="22.421875" style="87" customWidth="1"/>
    <col min="3082" max="3082" width="22.7109375" style="87" customWidth="1"/>
    <col min="3083" max="3083" width="23.140625" style="87" customWidth="1"/>
    <col min="3084" max="3084" width="24.7109375" style="87" customWidth="1"/>
    <col min="3085" max="3085" width="25.140625" style="87" customWidth="1"/>
    <col min="3086" max="3086" width="24.57421875" style="87" customWidth="1"/>
    <col min="3087" max="3087" width="24.7109375" style="87" customWidth="1"/>
    <col min="3088" max="3088" width="0.71875" style="87" customWidth="1"/>
    <col min="3089" max="3089" width="22.140625" style="87" customWidth="1"/>
    <col min="3090" max="3090" width="1.1484375" style="87" customWidth="1"/>
    <col min="3091" max="3091" width="3.8515625" style="87" customWidth="1"/>
    <col min="3092" max="3092" width="19.140625" style="87" customWidth="1"/>
    <col min="3093" max="3093" width="9.140625" style="87" customWidth="1"/>
    <col min="3094" max="3094" width="22.28125" style="87" customWidth="1"/>
    <col min="3095" max="3095" width="105.140625" style="87" customWidth="1"/>
    <col min="3096" max="3330" width="9.140625" style="87" customWidth="1"/>
    <col min="3331" max="3331" width="1.28515625" style="87" customWidth="1"/>
    <col min="3332" max="3332" width="83.140625" style="87" customWidth="1"/>
    <col min="3333" max="3333" width="21.00390625" style="87" customWidth="1"/>
    <col min="3334" max="3334" width="19.8515625" style="87" customWidth="1"/>
    <col min="3335" max="3335" width="21.140625" style="87" customWidth="1"/>
    <col min="3336" max="3336" width="22.140625" style="87" customWidth="1"/>
    <col min="3337" max="3337" width="22.421875" style="87" customWidth="1"/>
    <col min="3338" max="3338" width="22.7109375" style="87" customWidth="1"/>
    <col min="3339" max="3339" width="23.140625" style="87" customWidth="1"/>
    <col min="3340" max="3340" width="24.7109375" style="87" customWidth="1"/>
    <col min="3341" max="3341" width="25.140625" style="87" customWidth="1"/>
    <col min="3342" max="3342" width="24.57421875" style="87" customWidth="1"/>
    <col min="3343" max="3343" width="24.7109375" style="87" customWidth="1"/>
    <col min="3344" max="3344" width="0.71875" style="87" customWidth="1"/>
    <col min="3345" max="3345" width="22.140625" style="87" customWidth="1"/>
    <col min="3346" max="3346" width="1.1484375" style="87" customWidth="1"/>
    <col min="3347" max="3347" width="3.8515625" style="87" customWidth="1"/>
    <col min="3348" max="3348" width="19.140625" style="87" customWidth="1"/>
    <col min="3349" max="3349" width="9.140625" style="87" customWidth="1"/>
    <col min="3350" max="3350" width="22.28125" style="87" customWidth="1"/>
    <col min="3351" max="3351" width="105.140625" style="87" customWidth="1"/>
    <col min="3352" max="3586" width="9.140625" style="87" customWidth="1"/>
    <col min="3587" max="3587" width="1.28515625" style="87" customWidth="1"/>
    <col min="3588" max="3588" width="83.140625" style="87" customWidth="1"/>
    <col min="3589" max="3589" width="21.00390625" style="87" customWidth="1"/>
    <col min="3590" max="3590" width="19.8515625" style="87" customWidth="1"/>
    <col min="3591" max="3591" width="21.140625" style="87" customWidth="1"/>
    <col min="3592" max="3592" width="22.140625" style="87" customWidth="1"/>
    <col min="3593" max="3593" width="22.421875" style="87" customWidth="1"/>
    <col min="3594" max="3594" width="22.7109375" style="87" customWidth="1"/>
    <col min="3595" max="3595" width="23.140625" style="87" customWidth="1"/>
    <col min="3596" max="3596" width="24.7109375" style="87" customWidth="1"/>
    <col min="3597" max="3597" width="25.140625" style="87" customWidth="1"/>
    <col min="3598" max="3598" width="24.57421875" style="87" customWidth="1"/>
    <col min="3599" max="3599" width="24.7109375" style="87" customWidth="1"/>
    <col min="3600" max="3600" width="0.71875" style="87" customWidth="1"/>
    <col min="3601" max="3601" width="22.140625" style="87" customWidth="1"/>
    <col min="3602" max="3602" width="1.1484375" style="87" customWidth="1"/>
    <col min="3603" max="3603" width="3.8515625" style="87" customWidth="1"/>
    <col min="3604" max="3604" width="19.140625" style="87" customWidth="1"/>
    <col min="3605" max="3605" width="9.140625" style="87" customWidth="1"/>
    <col min="3606" max="3606" width="22.28125" style="87" customWidth="1"/>
    <col min="3607" max="3607" width="105.140625" style="87" customWidth="1"/>
    <col min="3608" max="3842" width="9.140625" style="87" customWidth="1"/>
    <col min="3843" max="3843" width="1.28515625" style="87" customWidth="1"/>
    <col min="3844" max="3844" width="83.140625" style="87" customWidth="1"/>
    <col min="3845" max="3845" width="21.00390625" style="87" customWidth="1"/>
    <col min="3846" max="3846" width="19.8515625" style="87" customWidth="1"/>
    <col min="3847" max="3847" width="21.140625" style="87" customWidth="1"/>
    <col min="3848" max="3848" width="22.140625" style="87" customWidth="1"/>
    <col min="3849" max="3849" width="22.421875" style="87" customWidth="1"/>
    <col min="3850" max="3850" width="22.7109375" style="87" customWidth="1"/>
    <col min="3851" max="3851" width="23.140625" style="87" customWidth="1"/>
    <col min="3852" max="3852" width="24.7109375" style="87" customWidth="1"/>
    <col min="3853" max="3853" width="25.140625" style="87" customWidth="1"/>
    <col min="3854" max="3854" width="24.57421875" style="87" customWidth="1"/>
    <col min="3855" max="3855" width="24.7109375" style="87" customWidth="1"/>
    <col min="3856" max="3856" width="0.71875" style="87" customWidth="1"/>
    <col min="3857" max="3857" width="22.140625" style="87" customWidth="1"/>
    <col min="3858" max="3858" width="1.1484375" style="87" customWidth="1"/>
    <col min="3859" max="3859" width="3.8515625" style="87" customWidth="1"/>
    <col min="3860" max="3860" width="19.140625" style="87" customWidth="1"/>
    <col min="3861" max="3861" width="9.140625" style="87" customWidth="1"/>
    <col min="3862" max="3862" width="22.28125" style="87" customWidth="1"/>
    <col min="3863" max="3863" width="105.140625" style="87" customWidth="1"/>
    <col min="3864" max="4098" width="9.140625" style="87" customWidth="1"/>
    <col min="4099" max="4099" width="1.28515625" style="87" customWidth="1"/>
    <col min="4100" max="4100" width="83.140625" style="87" customWidth="1"/>
    <col min="4101" max="4101" width="21.00390625" style="87" customWidth="1"/>
    <col min="4102" max="4102" width="19.8515625" style="87" customWidth="1"/>
    <col min="4103" max="4103" width="21.140625" style="87" customWidth="1"/>
    <col min="4104" max="4104" width="22.140625" style="87" customWidth="1"/>
    <col min="4105" max="4105" width="22.421875" style="87" customWidth="1"/>
    <col min="4106" max="4106" width="22.7109375" style="87" customWidth="1"/>
    <col min="4107" max="4107" width="23.140625" style="87" customWidth="1"/>
    <col min="4108" max="4108" width="24.7109375" style="87" customWidth="1"/>
    <col min="4109" max="4109" width="25.140625" style="87" customWidth="1"/>
    <col min="4110" max="4110" width="24.57421875" style="87" customWidth="1"/>
    <col min="4111" max="4111" width="24.7109375" style="87" customWidth="1"/>
    <col min="4112" max="4112" width="0.71875" style="87" customWidth="1"/>
    <col min="4113" max="4113" width="22.140625" style="87" customWidth="1"/>
    <col min="4114" max="4114" width="1.1484375" style="87" customWidth="1"/>
    <col min="4115" max="4115" width="3.8515625" style="87" customWidth="1"/>
    <col min="4116" max="4116" width="19.140625" style="87" customWidth="1"/>
    <col min="4117" max="4117" width="9.140625" style="87" customWidth="1"/>
    <col min="4118" max="4118" width="22.28125" style="87" customWidth="1"/>
    <col min="4119" max="4119" width="105.140625" style="87" customWidth="1"/>
    <col min="4120" max="4354" width="9.140625" style="87" customWidth="1"/>
    <col min="4355" max="4355" width="1.28515625" style="87" customWidth="1"/>
    <col min="4356" max="4356" width="83.140625" style="87" customWidth="1"/>
    <col min="4357" max="4357" width="21.00390625" style="87" customWidth="1"/>
    <col min="4358" max="4358" width="19.8515625" style="87" customWidth="1"/>
    <col min="4359" max="4359" width="21.140625" style="87" customWidth="1"/>
    <col min="4360" max="4360" width="22.140625" style="87" customWidth="1"/>
    <col min="4361" max="4361" width="22.421875" style="87" customWidth="1"/>
    <col min="4362" max="4362" width="22.7109375" style="87" customWidth="1"/>
    <col min="4363" max="4363" width="23.140625" style="87" customWidth="1"/>
    <col min="4364" max="4364" width="24.7109375" style="87" customWidth="1"/>
    <col min="4365" max="4365" width="25.140625" style="87" customWidth="1"/>
    <col min="4366" max="4366" width="24.57421875" style="87" customWidth="1"/>
    <col min="4367" max="4367" width="24.7109375" style="87" customWidth="1"/>
    <col min="4368" max="4368" width="0.71875" style="87" customWidth="1"/>
    <col min="4369" max="4369" width="22.140625" style="87" customWidth="1"/>
    <col min="4370" max="4370" width="1.1484375" style="87" customWidth="1"/>
    <col min="4371" max="4371" width="3.8515625" style="87" customWidth="1"/>
    <col min="4372" max="4372" width="19.140625" style="87" customWidth="1"/>
    <col min="4373" max="4373" width="9.140625" style="87" customWidth="1"/>
    <col min="4374" max="4374" width="22.28125" style="87" customWidth="1"/>
    <col min="4375" max="4375" width="105.140625" style="87" customWidth="1"/>
    <col min="4376" max="4610" width="9.140625" style="87" customWidth="1"/>
    <col min="4611" max="4611" width="1.28515625" style="87" customWidth="1"/>
    <col min="4612" max="4612" width="83.140625" style="87" customWidth="1"/>
    <col min="4613" max="4613" width="21.00390625" style="87" customWidth="1"/>
    <col min="4614" max="4614" width="19.8515625" style="87" customWidth="1"/>
    <col min="4615" max="4615" width="21.140625" style="87" customWidth="1"/>
    <col min="4616" max="4616" width="22.140625" style="87" customWidth="1"/>
    <col min="4617" max="4617" width="22.421875" style="87" customWidth="1"/>
    <col min="4618" max="4618" width="22.7109375" style="87" customWidth="1"/>
    <col min="4619" max="4619" width="23.140625" style="87" customWidth="1"/>
    <col min="4620" max="4620" width="24.7109375" style="87" customWidth="1"/>
    <col min="4621" max="4621" width="25.140625" style="87" customWidth="1"/>
    <col min="4622" max="4622" width="24.57421875" style="87" customWidth="1"/>
    <col min="4623" max="4623" width="24.7109375" style="87" customWidth="1"/>
    <col min="4624" max="4624" width="0.71875" style="87" customWidth="1"/>
    <col min="4625" max="4625" width="22.140625" style="87" customWidth="1"/>
    <col min="4626" max="4626" width="1.1484375" style="87" customWidth="1"/>
    <col min="4627" max="4627" width="3.8515625" style="87" customWidth="1"/>
    <col min="4628" max="4628" width="19.140625" style="87" customWidth="1"/>
    <col min="4629" max="4629" width="9.140625" style="87" customWidth="1"/>
    <col min="4630" max="4630" width="22.28125" style="87" customWidth="1"/>
    <col min="4631" max="4631" width="105.140625" style="87" customWidth="1"/>
    <col min="4632" max="4866" width="9.140625" style="87" customWidth="1"/>
    <col min="4867" max="4867" width="1.28515625" style="87" customWidth="1"/>
    <col min="4868" max="4868" width="83.140625" style="87" customWidth="1"/>
    <col min="4869" max="4869" width="21.00390625" style="87" customWidth="1"/>
    <col min="4870" max="4870" width="19.8515625" style="87" customWidth="1"/>
    <col min="4871" max="4871" width="21.140625" style="87" customWidth="1"/>
    <col min="4872" max="4872" width="22.140625" style="87" customWidth="1"/>
    <col min="4873" max="4873" width="22.421875" style="87" customWidth="1"/>
    <col min="4874" max="4874" width="22.7109375" style="87" customWidth="1"/>
    <col min="4875" max="4875" width="23.140625" style="87" customWidth="1"/>
    <col min="4876" max="4876" width="24.7109375" style="87" customWidth="1"/>
    <col min="4877" max="4877" width="25.140625" style="87" customWidth="1"/>
    <col min="4878" max="4878" width="24.57421875" style="87" customWidth="1"/>
    <col min="4879" max="4879" width="24.7109375" style="87" customWidth="1"/>
    <col min="4880" max="4880" width="0.71875" style="87" customWidth="1"/>
    <col min="4881" max="4881" width="22.140625" style="87" customWidth="1"/>
    <col min="4882" max="4882" width="1.1484375" style="87" customWidth="1"/>
    <col min="4883" max="4883" width="3.8515625" style="87" customWidth="1"/>
    <col min="4884" max="4884" width="19.140625" style="87" customWidth="1"/>
    <col min="4885" max="4885" width="9.140625" style="87" customWidth="1"/>
    <col min="4886" max="4886" width="22.28125" style="87" customWidth="1"/>
    <col min="4887" max="4887" width="105.140625" style="87" customWidth="1"/>
    <col min="4888" max="5122" width="9.140625" style="87" customWidth="1"/>
    <col min="5123" max="5123" width="1.28515625" style="87" customWidth="1"/>
    <col min="5124" max="5124" width="83.140625" style="87" customWidth="1"/>
    <col min="5125" max="5125" width="21.00390625" style="87" customWidth="1"/>
    <col min="5126" max="5126" width="19.8515625" style="87" customWidth="1"/>
    <col min="5127" max="5127" width="21.140625" style="87" customWidth="1"/>
    <col min="5128" max="5128" width="22.140625" style="87" customWidth="1"/>
    <col min="5129" max="5129" width="22.421875" style="87" customWidth="1"/>
    <col min="5130" max="5130" width="22.7109375" style="87" customWidth="1"/>
    <col min="5131" max="5131" width="23.140625" style="87" customWidth="1"/>
    <col min="5132" max="5132" width="24.7109375" style="87" customWidth="1"/>
    <col min="5133" max="5133" width="25.140625" style="87" customWidth="1"/>
    <col min="5134" max="5134" width="24.57421875" style="87" customWidth="1"/>
    <col min="5135" max="5135" width="24.7109375" style="87" customWidth="1"/>
    <col min="5136" max="5136" width="0.71875" style="87" customWidth="1"/>
    <col min="5137" max="5137" width="22.140625" style="87" customWidth="1"/>
    <col min="5138" max="5138" width="1.1484375" style="87" customWidth="1"/>
    <col min="5139" max="5139" width="3.8515625" style="87" customWidth="1"/>
    <col min="5140" max="5140" width="19.140625" style="87" customWidth="1"/>
    <col min="5141" max="5141" width="9.140625" style="87" customWidth="1"/>
    <col min="5142" max="5142" width="22.28125" style="87" customWidth="1"/>
    <col min="5143" max="5143" width="105.140625" style="87" customWidth="1"/>
    <col min="5144" max="5378" width="9.140625" style="87" customWidth="1"/>
    <col min="5379" max="5379" width="1.28515625" style="87" customWidth="1"/>
    <col min="5380" max="5380" width="83.140625" style="87" customWidth="1"/>
    <col min="5381" max="5381" width="21.00390625" style="87" customWidth="1"/>
    <col min="5382" max="5382" width="19.8515625" style="87" customWidth="1"/>
    <col min="5383" max="5383" width="21.140625" style="87" customWidth="1"/>
    <col min="5384" max="5384" width="22.140625" style="87" customWidth="1"/>
    <col min="5385" max="5385" width="22.421875" style="87" customWidth="1"/>
    <col min="5386" max="5386" width="22.7109375" style="87" customWidth="1"/>
    <col min="5387" max="5387" width="23.140625" style="87" customWidth="1"/>
    <col min="5388" max="5388" width="24.7109375" style="87" customWidth="1"/>
    <col min="5389" max="5389" width="25.140625" style="87" customWidth="1"/>
    <col min="5390" max="5390" width="24.57421875" style="87" customWidth="1"/>
    <col min="5391" max="5391" width="24.7109375" style="87" customWidth="1"/>
    <col min="5392" max="5392" width="0.71875" style="87" customWidth="1"/>
    <col min="5393" max="5393" width="22.140625" style="87" customWidth="1"/>
    <col min="5394" max="5394" width="1.1484375" style="87" customWidth="1"/>
    <col min="5395" max="5395" width="3.8515625" style="87" customWidth="1"/>
    <col min="5396" max="5396" width="19.140625" style="87" customWidth="1"/>
    <col min="5397" max="5397" width="9.140625" style="87" customWidth="1"/>
    <col min="5398" max="5398" width="22.28125" style="87" customWidth="1"/>
    <col min="5399" max="5399" width="105.140625" style="87" customWidth="1"/>
    <col min="5400" max="5634" width="9.140625" style="87" customWidth="1"/>
    <col min="5635" max="5635" width="1.28515625" style="87" customWidth="1"/>
    <col min="5636" max="5636" width="83.140625" style="87" customWidth="1"/>
    <col min="5637" max="5637" width="21.00390625" style="87" customWidth="1"/>
    <col min="5638" max="5638" width="19.8515625" style="87" customWidth="1"/>
    <col min="5639" max="5639" width="21.140625" style="87" customWidth="1"/>
    <col min="5640" max="5640" width="22.140625" style="87" customWidth="1"/>
    <col min="5641" max="5641" width="22.421875" style="87" customWidth="1"/>
    <col min="5642" max="5642" width="22.7109375" style="87" customWidth="1"/>
    <col min="5643" max="5643" width="23.140625" style="87" customWidth="1"/>
    <col min="5644" max="5644" width="24.7109375" style="87" customWidth="1"/>
    <col min="5645" max="5645" width="25.140625" style="87" customWidth="1"/>
    <col min="5646" max="5646" width="24.57421875" style="87" customWidth="1"/>
    <col min="5647" max="5647" width="24.7109375" style="87" customWidth="1"/>
    <col min="5648" max="5648" width="0.71875" style="87" customWidth="1"/>
    <col min="5649" max="5649" width="22.140625" style="87" customWidth="1"/>
    <col min="5650" max="5650" width="1.1484375" style="87" customWidth="1"/>
    <col min="5651" max="5651" width="3.8515625" style="87" customWidth="1"/>
    <col min="5652" max="5652" width="19.140625" style="87" customWidth="1"/>
    <col min="5653" max="5653" width="9.140625" style="87" customWidth="1"/>
    <col min="5654" max="5654" width="22.28125" style="87" customWidth="1"/>
    <col min="5655" max="5655" width="105.140625" style="87" customWidth="1"/>
    <col min="5656" max="5890" width="9.140625" style="87" customWidth="1"/>
    <col min="5891" max="5891" width="1.28515625" style="87" customWidth="1"/>
    <col min="5892" max="5892" width="83.140625" style="87" customWidth="1"/>
    <col min="5893" max="5893" width="21.00390625" style="87" customWidth="1"/>
    <col min="5894" max="5894" width="19.8515625" style="87" customWidth="1"/>
    <col min="5895" max="5895" width="21.140625" style="87" customWidth="1"/>
    <col min="5896" max="5896" width="22.140625" style="87" customWidth="1"/>
    <col min="5897" max="5897" width="22.421875" style="87" customWidth="1"/>
    <col min="5898" max="5898" width="22.7109375" style="87" customWidth="1"/>
    <col min="5899" max="5899" width="23.140625" style="87" customWidth="1"/>
    <col min="5900" max="5900" width="24.7109375" style="87" customWidth="1"/>
    <col min="5901" max="5901" width="25.140625" style="87" customWidth="1"/>
    <col min="5902" max="5902" width="24.57421875" style="87" customWidth="1"/>
    <col min="5903" max="5903" width="24.7109375" style="87" customWidth="1"/>
    <col min="5904" max="5904" width="0.71875" style="87" customWidth="1"/>
    <col min="5905" max="5905" width="22.140625" style="87" customWidth="1"/>
    <col min="5906" max="5906" width="1.1484375" style="87" customWidth="1"/>
    <col min="5907" max="5907" width="3.8515625" style="87" customWidth="1"/>
    <col min="5908" max="5908" width="19.140625" style="87" customWidth="1"/>
    <col min="5909" max="5909" width="9.140625" style="87" customWidth="1"/>
    <col min="5910" max="5910" width="22.28125" style="87" customWidth="1"/>
    <col min="5911" max="5911" width="105.140625" style="87" customWidth="1"/>
    <col min="5912" max="6146" width="9.140625" style="87" customWidth="1"/>
    <col min="6147" max="6147" width="1.28515625" style="87" customWidth="1"/>
    <col min="6148" max="6148" width="83.140625" style="87" customWidth="1"/>
    <col min="6149" max="6149" width="21.00390625" style="87" customWidth="1"/>
    <col min="6150" max="6150" width="19.8515625" style="87" customWidth="1"/>
    <col min="6151" max="6151" width="21.140625" style="87" customWidth="1"/>
    <col min="6152" max="6152" width="22.140625" style="87" customWidth="1"/>
    <col min="6153" max="6153" width="22.421875" style="87" customWidth="1"/>
    <col min="6154" max="6154" width="22.7109375" style="87" customWidth="1"/>
    <col min="6155" max="6155" width="23.140625" style="87" customWidth="1"/>
    <col min="6156" max="6156" width="24.7109375" style="87" customWidth="1"/>
    <col min="6157" max="6157" width="25.140625" style="87" customWidth="1"/>
    <col min="6158" max="6158" width="24.57421875" style="87" customWidth="1"/>
    <col min="6159" max="6159" width="24.7109375" style="87" customWidth="1"/>
    <col min="6160" max="6160" width="0.71875" style="87" customWidth="1"/>
    <col min="6161" max="6161" width="22.140625" style="87" customWidth="1"/>
    <col min="6162" max="6162" width="1.1484375" style="87" customWidth="1"/>
    <col min="6163" max="6163" width="3.8515625" style="87" customWidth="1"/>
    <col min="6164" max="6164" width="19.140625" style="87" customWidth="1"/>
    <col min="6165" max="6165" width="9.140625" style="87" customWidth="1"/>
    <col min="6166" max="6166" width="22.28125" style="87" customWidth="1"/>
    <col min="6167" max="6167" width="105.140625" style="87" customWidth="1"/>
    <col min="6168" max="6402" width="9.140625" style="87" customWidth="1"/>
    <col min="6403" max="6403" width="1.28515625" style="87" customWidth="1"/>
    <col min="6404" max="6404" width="83.140625" style="87" customWidth="1"/>
    <col min="6405" max="6405" width="21.00390625" style="87" customWidth="1"/>
    <col min="6406" max="6406" width="19.8515625" style="87" customWidth="1"/>
    <col min="6407" max="6407" width="21.140625" style="87" customWidth="1"/>
    <col min="6408" max="6408" width="22.140625" style="87" customWidth="1"/>
    <col min="6409" max="6409" width="22.421875" style="87" customWidth="1"/>
    <col min="6410" max="6410" width="22.7109375" style="87" customWidth="1"/>
    <col min="6411" max="6411" width="23.140625" style="87" customWidth="1"/>
    <col min="6412" max="6412" width="24.7109375" style="87" customWidth="1"/>
    <col min="6413" max="6413" width="25.140625" style="87" customWidth="1"/>
    <col min="6414" max="6414" width="24.57421875" style="87" customWidth="1"/>
    <col min="6415" max="6415" width="24.7109375" style="87" customWidth="1"/>
    <col min="6416" max="6416" width="0.71875" style="87" customWidth="1"/>
    <col min="6417" max="6417" width="22.140625" style="87" customWidth="1"/>
    <col min="6418" max="6418" width="1.1484375" style="87" customWidth="1"/>
    <col min="6419" max="6419" width="3.8515625" style="87" customWidth="1"/>
    <col min="6420" max="6420" width="19.140625" style="87" customWidth="1"/>
    <col min="6421" max="6421" width="9.140625" style="87" customWidth="1"/>
    <col min="6422" max="6422" width="22.28125" style="87" customWidth="1"/>
    <col min="6423" max="6423" width="105.140625" style="87" customWidth="1"/>
    <col min="6424" max="6658" width="9.140625" style="87" customWidth="1"/>
    <col min="6659" max="6659" width="1.28515625" style="87" customWidth="1"/>
    <col min="6660" max="6660" width="83.140625" style="87" customWidth="1"/>
    <col min="6661" max="6661" width="21.00390625" style="87" customWidth="1"/>
    <col min="6662" max="6662" width="19.8515625" style="87" customWidth="1"/>
    <col min="6663" max="6663" width="21.140625" style="87" customWidth="1"/>
    <col min="6664" max="6664" width="22.140625" style="87" customWidth="1"/>
    <col min="6665" max="6665" width="22.421875" style="87" customWidth="1"/>
    <col min="6666" max="6666" width="22.7109375" style="87" customWidth="1"/>
    <col min="6667" max="6667" width="23.140625" style="87" customWidth="1"/>
    <col min="6668" max="6668" width="24.7109375" style="87" customWidth="1"/>
    <col min="6669" max="6669" width="25.140625" style="87" customWidth="1"/>
    <col min="6670" max="6670" width="24.57421875" style="87" customWidth="1"/>
    <col min="6671" max="6671" width="24.7109375" style="87" customWidth="1"/>
    <col min="6672" max="6672" width="0.71875" style="87" customWidth="1"/>
    <col min="6673" max="6673" width="22.140625" style="87" customWidth="1"/>
    <col min="6674" max="6674" width="1.1484375" style="87" customWidth="1"/>
    <col min="6675" max="6675" width="3.8515625" style="87" customWidth="1"/>
    <col min="6676" max="6676" width="19.140625" style="87" customWidth="1"/>
    <col min="6677" max="6677" width="9.140625" style="87" customWidth="1"/>
    <col min="6678" max="6678" width="22.28125" style="87" customWidth="1"/>
    <col min="6679" max="6679" width="105.140625" style="87" customWidth="1"/>
    <col min="6680" max="6914" width="9.140625" style="87" customWidth="1"/>
    <col min="6915" max="6915" width="1.28515625" style="87" customWidth="1"/>
    <col min="6916" max="6916" width="83.140625" style="87" customWidth="1"/>
    <col min="6917" max="6917" width="21.00390625" style="87" customWidth="1"/>
    <col min="6918" max="6918" width="19.8515625" style="87" customWidth="1"/>
    <col min="6919" max="6919" width="21.140625" style="87" customWidth="1"/>
    <col min="6920" max="6920" width="22.140625" style="87" customWidth="1"/>
    <col min="6921" max="6921" width="22.421875" style="87" customWidth="1"/>
    <col min="6922" max="6922" width="22.7109375" style="87" customWidth="1"/>
    <col min="6923" max="6923" width="23.140625" style="87" customWidth="1"/>
    <col min="6924" max="6924" width="24.7109375" style="87" customWidth="1"/>
    <col min="6925" max="6925" width="25.140625" style="87" customWidth="1"/>
    <col min="6926" max="6926" width="24.57421875" style="87" customWidth="1"/>
    <col min="6927" max="6927" width="24.7109375" style="87" customWidth="1"/>
    <col min="6928" max="6928" width="0.71875" style="87" customWidth="1"/>
    <col min="6929" max="6929" width="22.140625" style="87" customWidth="1"/>
    <col min="6930" max="6930" width="1.1484375" style="87" customWidth="1"/>
    <col min="6931" max="6931" width="3.8515625" style="87" customWidth="1"/>
    <col min="6932" max="6932" width="19.140625" style="87" customWidth="1"/>
    <col min="6933" max="6933" width="9.140625" style="87" customWidth="1"/>
    <col min="6934" max="6934" width="22.28125" style="87" customWidth="1"/>
    <col min="6935" max="6935" width="105.140625" style="87" customWidth="1"/>
    <col min="6936" max="7170" width="9.140625" style="87" customWidth="1"/>
    <col min="7171" max="7171" width="1.28515625" style="87" customWidth="1"/>
    <col min="7172" max="7172" width="83.140625" style="87" customWidth="1"/>
    <col min="7173" max="7173" width="21.00390625" style="87" customWidth="1"/>
    <col min="7174" max="7174" width="19.8515625" style="87" customWidth="1"/>
    <col min="7175" max="7175" width="21.140625" style="87" customWidth="1"/>
    <col min="7176" max="7176" width="22.140625" style="87" customWidth="1"/>
    <col min="7177" max="7177" width="22.421875" style="87" customWidth="1"/>
    <col min="7178" max="7178" width="22.7109375" style="87" customWidth="1"/>
    <col min="7179" max="7179" width="23.140625" style="87" customWidth="1"/>
    <col min="7180" max="7180" width="24.7109375" style="87" customWidth="1"/>
    <col min="7181" max="7181" width="25.140625" style="87" customWidth="1"/>
    <col min="7182" max="7182" width="24.57421875" style="87" customWidth="1"/>
    <col min="7183" max="7183" width="24.7109375" style="87" customWidth="1"/>
    <col min="7184" max="7184" width="0.71875" style="87" customWidth="1"/>
    <col min="7185" max="7185" width="22.140625" style="87" customWidth="1"/>
    <col min="7186" max="7186" width="1.1484375" style="87" customWidth="1"/>
    <col min="7187" max="7187" width="3.8515625" style="87" customWidth="1"/>
    <col min="7188" max="7188" width="19.140625" style="87" customWidth="1"/>
    <col min="7189" max="7189" width="9.140625" style="87" customWidth="1"/>
    <col min="7190" max="7190" width="22.28125" style="87" customWidth="1"/>
    <col min="7191" max="7191" width="105.140625" style="87" customWidth="1"/>
    <col min="7192" max="7426" width="9.140625" style="87" customWidth="1"/>
    <col min="7427" max="7427" width="1.28515625" style="87" customWidth="1"/>
    <col min="7428" max="7428" width="83.140625" style="87" customWidth="1"/>
    <col min="7429" max="7429" width="21.00390625" style="87" customWidth="1"/>
    <col min="7430" max="7430" width="19.8515625" style="87" customWidth="1"/>
    <col min="7431" max="7431" width="21.140625" style="87" customWidth="1"/>
    <col min="7432" max="7432" width="22.140625" style="87" customWidth="1"/>
    <col min="7433" max="7433" width="22.421875" style="87" customWidth="1"/>
    <col min="7434" max="7434" width="22.7109375" style="87" customWidth="1"/>
    <col min="7435" max="7435" width="23.140625" style="87" customWidth="1"/>
    <col min="7436" max="7436" width="24.7109375" style="87" customWidth="1"/>
    <col min="7437" max="7437" width="25.140625" style="87" customWidth="1"/>
    <col min="7438" max="7438" width="24.57421875" style="87" customWidth="1"/>
    <col min="7439" max="7439" width="24.7109375" style="87" customWidth="1"/>
    <col min="7440" max="7440" width="0.71875" style="87" customWidth="1"/>
    <col min="7441" max="7441" width="22.140625" style="87" customWidth="1"/>
    <col min="7442" max="7442" width="1.1484375" style="87" customWidth="1"/>
    <col min="7443" max="7443" width="3.8515625" style="87" customWidth="1"/>
    <col min="7444" max="7444" width="19.140625" style="87" customWidth="1"/>
    <col min="7445" max="7445" width="9.140625" style="87" customWidth="1"/>
    <col min="7446" max="7446" width="22.28125" style="87" customWidth="1"/>
    <col min="7447" max="7447" width="105.140625" style="87" customWidth="1"/>
    <col min="7448" max="7682" width="9.140625" style="87" customWidth="1"/>
    <col min="7683" max="7683" width="1.28515625" style="87" customWidth="1"/>
    <col min="7684" max="7684" width="83.140625" style="87" customWidth="1"/>
    <col min="7685" max="7685" width="21.00390625" style="87" customWidth="1"/>
    <col min="7686" max="7686" width="19.8515625" style="87" customWidth="1"/>
    <col min="7687" max="7687" width="21.140625" style="87" customWidth="1"/>
    <col min="7688" max="7688" width="22.140625" style="87" customWidth="1"/>
    <col min="7689" max="7689" width="22.421875" style="87" customWidth="1"/>
    <col min="7690" max="7690" width="22.7109375" style="87" customWidth="1"/>
    <col min="7691" max="7691" width="23.140625" style="87" customWidth="1"/>
    <col min="7692" max="7692" width="24.7109375" style="87" customWidth="1"/>
    <col min="7693" max="7693" width="25.140625" style="87" customWidth="1"/>
    <col min="7694" max="7694" width="24.57421875" style="87" customWidth="1"/>
    <col min="7695" max="7695" width="24.7109375" style="87" customWidth="1"/>
    <col min="7696" max="7696" width="0.71875" style="87" customWidth="1"/>
    <col min="7697" max="7697" width="22.140625" style="87" customWidth="1"/>
    <col min="7698" max="7698" width="1.1484375" style="87" customWidth="1"/>
    <col min="7699" max="7699" width="3.8515625" style="87" customWidth="1"/>
    <col min="7700" max="7700" width="19.140625" style="87" customWidth="1"/>
    <col min="7701" max="7701" width="9.140625" style="87" customWidth="1"/>
    <col min="7702" max="7702" width="22.28125" style="87" customWidth="1"/>
    <col min="7703" max="7703" width="105.140625" style="87" customWidth="1"/>
    <col min="7704" max="7938" width="9.140625" style="87" customWidth="1"/>
    <col min="7939" max="7939" width="1.28515625" style="87" customWidth="1"/>
    <col min="7940" max="7940" width="83.140625" style="87" customWidth="1"/>
    <col min="7941" max="7941" width="21.00390625" style="87" customWidth="1"/>
    <col min="7942" max="7942" width="19.8515625" style="87" customWidth="1"/>
    <col min="7943" max="7943" width="21.140625" style="87" customWidth="1"/>
    <col min="7944" max="7944" width="22.140625" style="87" customWidth="1"/>
    <col min="7945" max="7945" width="22.421875" style="87" customWidth="1"/>
    <col min="7946" max="7946" width="22.7109375" style="87" customWidth="1"/>
    <col min="7947" max="7947" width="23.140625" style="87" customWidth="1"/>
    <col min="7948" max="7948" width="24.7109375" style="87" customWidth="1"/>
    <col min="7949" max="7949" width="25.140625" style="87" customWidth="1"/>
    <col min="7950" max="7950" width="24.57421875" style="87" customWidth="1"/>
    <col min="7951" max="7951" width="24.7109375" style="87" customWidth="1"/>
    <col min="7952" max="7952" width="0.71875" style="87" customWidth="1"/>
    <col min="7953" max="7953" width="22.140625" style="87" customWidth="1"/>
    <col min="7954" max="7954" width="1.1484375" style="87" customWidth="1"/>
    <col min="7955" max="7955" width="3.8515625" style="87" customWidth="1"/>
    <col min="7956" max="7956" width="19.140625" style="87" customWidth="1"/>
    <col min="7957" max="7957" width="9.140625" style="87" customWidth="1"/>
    <col min="7958" max="7958" width="22.28125" style="87" customWidth="1"/>
    <col min="7959" max="7959" width="105.140625" style="87" customWidth="1"/>
    <col min="7960" max="8194" width="9.140625" style="87" customWidth="1"/>
    <col min="8195" max="8195" width="1.28515625" style="87" customWidth="1"/>
    <col min="8196" max="8196" width="83.140625" style="87" customWidth="1"/>
    <col min="8197" max="8197" width="21.00390625" style="87" customWidth="1"/>
    <col min="8198" max="8198" width="19.8515625" style="87" customWidth="1"/>
    <col min="8199" max="8199" width="21.140625" style="87" customWidth="1"/>
    <col min="8200" max="8200" width="22.140625" style="87" customWidth="1"/>
    <col min="8201" max="8201" width="22.421875" style="87" customWidth="1"/>
    <col min="8202" max="8202" width="22.7109375" style="87" customWidth="1"/>
    <col min="8203" max="8203" width="23.140625" style="87" customWidth="1"/>
    <col min="8204" max="8204" width="24.7109375" style="87" customWidth="1"/>
    <col min="8205" max="8205" width="25.140625" style="87" customWidth="1"/>
    <col min="8206" max="8206" width="24.57421875" style="87" customWidth="1"/>
    <col min="8207" max="8207" width="24.7109375" style="87" customWidth="1"/>
    <col min="8208" max="8208" width="0.71875" style="87" customWidth="1"/>
    <col min="8209" max="8209" width="22.140625" style="87" customWidth="1"/>
    <col min="8210" max="8210" width="1.1484375" style="87" customWidth="1"/>
    <col min="8211" max="8211" width="3.8515625" style="87" customWidth="1"/>
    <col min="8212" max="8212" width="19.140625" style="87" customWidth="1"/>
    <col min="8213" max="8213" width="9.140625" style="87" customWidth="1"/>
    <col min="8214" max="8214" width="22.28125" style="87" customWidth="1"/>
    <col min="8215" max="8215" width="105.140625" style="87" customWidth="1"/>
    <col min="8216" max="8450" width="9.140625" style="87" customWidth="1"/>
    <col min="8451" max="8451" width="1.28515625" style="87" customWidth="1"/>
    <col min="8452" max="8452" width="83.140625" style="87" customWidth="1"/>
    <col min="8453" max="8453" width="21.00390625" style="87" customWidth="1"/>
    <col min="8454" max="8454" width="19.8515625" style="87" customWidth="1"/>
    <col min="8455" max="8455" width="21.140625" style="87" customWidth="1"/>
    <col min="8456" max="8456" width="22.140625" style="87" customWidth="1"/>
    <col min="8457" max="8457" width="22.421875" style="87" customWidth="1"/>
    <col min="8458" max="8458" width="22.7109375" style="87" customWidth="1"/>
    <col min="8459" max="8459" width="23.140625" style="87" customWidth="1"/>
    <col min="8460" max="8460" width="24.7109375" style="87" customWidth="1"/>
    <col min="8461" max="8461" width="25.140625" style="87" customWidth="1"/>
    <col min="8462" max="8462" width="24.57421875" style="87" customWidth="1"/>
    <col min="8463" max="8463" width="24.7109375" style="87" customWidth="1"/>
    <col min="8464" max="8464" width="0.71875" style="87" customWidth="1"/>
    <col min="8465" max="8465" width="22.140625" style="87" customWidth="1"/>
    <col min="8466" max="8466" width="1.1484375" style="87" customWidth="1"/>
    <col min="8467" max="8467" width="3.8515625" style="87" customWidth="1"/>
    <col min="8468" max="8468" width="19.140625" style="87" customWidth="1"/>
    <col min="8469" max="8469" width="9.140625" style="87" customWidth="1"/>
    <col min="8470" max="8470" width="22.28125" style="87" customWidth="1"/>
    <col min="8471" max="8471" width="105.140625" style="87" customWidth="1"/>
    <col min="8472" max="8706" width="9.140625" style="87" customWidth="1"/>
    <col min="8707" max="8707" width="1.28515625" style="87" customWidth="1"/>
    <col min="8708" max="8708" width="83.140625" style="87" customWidth="1"/>
    <col min="8709" max="8709" width="21.00390625" style="87" customWidth="1"/>
    <col min="8710" max="8710" width="19.8515625" style="87" customWidth="1"/>
    <col min="8711" max="8711" width="21.140625" style="87" customWidth="1"/>
    <col min="8712" max="8712" width="22.140625" style="87" customWidth="1"/>
    <col min="8713" max="8713" width="22.421875" style="87" customWidth="1"/>
    <col min="8714" max="8714" width="22.7109375" style="87" customWidth="1"/>
    <col min="8715" max="8715" width="23.140625" style="87" customWidth="1"/>
    <col min="8716" max="8716" width="24.7109375" style="87" customWidth="1"/>
    <col min="8717" max="8717" width="25.140625" style="87" customWidth="1"/>
    <col min="8718" max="8718" width="24.57421875" style="87" customWidth="1"/>
    <col min="8719" max="8719" width="24.7109375" style="87" customWidth="1"/>
    <col min="8720" max="8720" width="0.71875" style="87" customWidth="1"/>
    <col min="8721" max="8721" width="22.140625" style="87" customWidth="1"/>
    <col min="8722" max="8722" width="1.1484375" style="87" customWidth="1"/>
    <col min="8723" max="8723" width="3.8515625" style="87" customWidth="1"/>
    <col min="8724" max="8724" width="19.140625" style="87" customWidth="1"/>
    <col min="8725" max="8725" width="9.140625" style="87" customWidth="1"/>
    <col min="8726" max="8726" width="22.28125" style="87" customWidth="1"/>
    <col min="8727" max="8727" width="105.140625" style="87" customWidth="1"/>
    <col min="8728" max="8962" width="9.140625" style="87" customWidth="1"/>
    <col min="8963" max="8963" width="1.28515625" style="87" customWidth="1"/>
    <col min="8964" max="8964" width="83.140625" style="87" customWidth="1"/>
    <col min="8965" max="8965" width="21.00390625" style="87" customWidth="1"/>
    <col min="8966" max="8966" width="19.8515625" style="87" customWidth="1"/>
    <col min="8967" max="8967" width="21.140625" style="87" customWidth="1"/>
    <col min="8968" max="8968" width="22.140625" style="87" customWidth="1"/>
    <col min="8969" max="8969" width="22.421875" style="87" customWidth="1"/>
    <col min="8970" max="8970" width="22.7109375" style="87" customWidth="1"/>
    <col min="8971" max="8971" width="23.140625" style="87" customWidth="1"/>
    <col min="8972" max="8972" width="24.7109375" style="87" customWidth="1"/>
    <col min="8973" max="8973" width="25.140625" style="87" customWidth="1"/>
    <col min="8974" max="8974" width="24.57421875" style="87" customWidth="1"/>
    <col min="8975" max="8975" width="24.7109375" style="87" customWidth="1"/>
    <col min="8976" max="8976" width="0.71875" style="87" customWidth="1"/>
    <col min="8977" max="8977" width="22.140625" style="87" customWidth="1"/>
    <col min="8978" max="8978" width="1.1484375" style="87" customWidth="1"/>
    <col min="8979" max="8979" width="3.8515625" style="87" customWidth="1"/>
    <col min="8980" max="8980" width="19.140625" style="87" customWidth="1"/>
    <col min="8981" max="8981" width="9.140625" style="87" customWidth="1"/>
    <col min="8982" max="8982" width="22.28125" style="87" customWidth="1"/>
    <col min="8983" max="8983" width="105.140625" style="87" customWidth="1"/>
    <col min="8984" max="9218" width="9.140625" style="87" customWidth="1"/>
    <col min="9219" max="9219" width="1.28515625" style="87" customWidth="1"/>
    <col min="9220" max="9220" width="83.140625" style="87" customWidth="1"/>
    <col min="9221" max="9221" width="21.00390625" style="87" customWidth="1"/>
    <col min="9222" max="9222" width="19.8515625" style="87" customWidth="1"/>
    <col min="9223" max="9223" width="21.140625" style="87" customWidth="1"/>
    <col min="9224" max="9224" width="22.140625" style="87" customWidth="1"/>
    <col min="9225" max="9225" width="22.421875" style="87" customWidth="1"/>
    <col min="9226" max="9226" width="22.7109375" style="87" customWidth="1"/>
    <col min="9227" max="9227" width="23.140625" style="87" customWidth="1"/>
    <col min="9228" max="9228" width="24.7109375" style="87" customWidth="1"/>
    <col min="9229" max="9229" width="25.140625" style="87" customWidth="1"/>
    <col min="9230" max="9230" width="24.57421875" style="87" customWidth="1"/>
    <col min="9231" max="9231" width="24.7109375" style="87" customWidth="1"/>
    <col min="9232" max="9232" width="0.71875" style="87" customWidth="1"/>
    <col min="9233" max="9233" width="22.140625" style="87" customWidth="1"/>
    <col min="9234" max="9234" width="1.1484375" style="87" customWidth="1"/>
    <col min="9235" max="9235" width="3.8515625" style="87" customWidth="1"/>
    <col min="9236" max="9236" width="19.140625" style="87" customWidth="1"/>
    <col min="9237" max="9237" width="9.140625" style="87" customWidth="1"/>
    <col min="9238" max="9238" width="22.28125" style="87" customWidth="1"/>
    <col min="9239" max="9239" width="105.140625" style="87" customWidth="1"/>
    <col min="9240" max="9474" width="9.140625" style="87" customWidth="1"/>
    <col min="9475" max="9475" width="1.28515625" style="87" customWidth="1"/>
    <col min="9476" max="9476" width="83.140625" style="87" customWidth="1"/>
    <col min="9477" max="9477" width="21.00390625" style="87" customWidth="1"/>
    <col min="9478" max="9478" width="19.8515625" style="87" customWidth="1"/>
    <col min="9479" max="9479" width="21.140625" style="87" customWidth="1"/>
    <col min="9480" max="9480" width="22.140625" style="87" customWidth="1"/>
    <col min="9481" max="9481" width="22.421875" style="87" customWidth="1"/>
    <col min="9482" max="9482" width="22.7109375" style="87" customWidth="1"/>
    <col min="9483" max="9483" width="23.140625" style="87" customWidth="1"/>
    <col min="9484" max="9484" width="24.7109375" style="87" customWidth="1"/>
    <col min="9485" max="9485" width="25.140625" style="87" customWidth="1"/>
    <col min="9486" max="9486" width="24.57421875" style="87" customWidth="1"/>
    <col min="9487" max="9487" width="24.7109375" style="87" customWidth="1"/>
    <col min="9488" max="9488" width="0.71875" style="87" customWidth="1"/>
    <col min="9489" max="9489" width="22.140625" style="87" customWidth="1"/>
    <col min="9490" max="9490" width="1.1484375" style="87" customWidth="1"/>
    <col min="9491" max="9491" width="3.8515625" style="87" customWidth="1"/>
    <col min="9492" max="9492" width="19.140625" style="87" customWidth="1"/>
    <col min="9493" max="9493" width="9.140625" style="87" customWidth="1"/>
    <col min="9494" max="9494" width="22.28125" style="87" customWidth="1"/>
    <col min="9495" max="9495" width="105.140625" style="87" customWidth="1"/>
    <col min="9496" max="9730" width="9.140625" style="87" customWidth="1"/>
    <col min="9731" max="9731" width="1.28515625" style="87" customWidth="1"/>
    <col min="9732" max="9732" width="83.140625" style="87" customWidth="1"/>
    <col min="9733" max="9733" width="21.00390625" style="87" customWidth="1"/>
    <col min="9734" max="9734" width="19.8515625" style="87" customWidth="1"/>
    <col min="9735" max="9735" width="21.140625" style="87" customWidth="1"/>
    <col min="9736" max="9736" width="22.140625" style="87" customWidth="1"/>
    <col min="9737" max="9737" width="22.421875" style="87" customWidth="1"/>
    <col min="9738" max="9738" width="22.7109375" style="87" customWidth="1"/>
    <col min="9739" max="9739" width="23.140625" style="87" customWidth="1"/>
    <col min="9740" max="9740" width="24.7109375" style="87" customWidth="1"/>
    <col min="9741" max="9741" width="25.140625" style="87" customWidth="1"/>
    <col min="9742" max="9742" width="24.57421875" style="87" customWidth="1"/>
    <col min="9743" max="9743" width="24.7109375" style="87" customWidth="1"/>
    <col min="9744" max="9744" width="0.71875" style="87" customWidth="1"/>
    <col min="9745" max="9745" width="22.140625" style="87" customWidth="1"/>
    <col min="9746" max="9746" width="1.1484375" style="87" customWidth="1"/>
    <col min="9747" max="9747" width="3.8515625" style="87" customWidth="1"/>
    <col min="9748" max="9748" width="19.140625" style="87" customWidth="1"/>
    <col min="9749" max="9749" width="9.140625" style="87" customWidth="1"/>
    <col min="9750" max="9750" width="22.28125" style="87" customWidth="1"/>
    <col min="9751" max="9751" width="105.140625" style="87" customWidth="1"/>
    <col min="9752" max="9986" width="9.140625" style="87" customWidth="1"/>
    <col min="9987" max="9987" width="1.28515625" style="87" customWidth="1"/>
    <col min="9988" max="9988" width="83.140625" style="87" customWidth="1"/>
    <col min="9989" max="9989" width="21.00390625" style="87" customWidth="1"/>
    <col min="9990" max="9990" width="19.8515625" style="87" customWidth="1"/>
    <col min="9991" max="9991" width="21.140625" style="87" customWidth="1"/>
    <col min="9992" max="9992" width="22.140625" style="87" customWidth="1"/>
    <col min="9993" max="9993" width="22.421875" style="87" customWidth="1"/>
    <col min="9994" max="9994" width="22.7109375" style="87" customWidth="1"/>
    <col min="9995" max="9995" width="23.140625" style="87" customWidth="1"/>
    <col min="9996" max="9996" width="24.7109375" style="87" customWidth="1"/>
    <col min="9997" max="9997" width="25.140625" style="87" customWidth="1"/>
    <col min="9998" max="9998" width="24.57421875" style="87" customWidth="1"/>
    <col min="9999" max="9999" width="24.7109375" style="87" customWidth="1"/>
    <col min="10000" max="10000" width="0.71875" style="87" customWidth="1"/>
    <col min="10001" max="10001" width="22.140625" style="87" customWidth="1"/>
    <col min="10002" max="10002" width="1.1484375" style="87" customWidth="1"/>
    <col min="10003" max="10003" width="3.8515625" style="87" customWidth="1"/>
    <col min="10004" max="10004" width="19.140625" style="87" customWidth="1"/>
    <col min="10005" max="10005" width="9.140625" style="87" customWidth="1"/>
    <col min="10006" max="10006" width="22.28125" style="87" customWidth="1"/>
    <col min="10007" max="10007" width="105.140625" style="87" customWidth="1"/>
    <col min="10008" max="10242" width="9.140625" style="87" customWidth="1"/>
    <col min="10243" max="10243" width="1.28515625" style="87" customWidth="1"/>
    <col min="10244" max="10244" width="83.140625" style="87" customWidth="1"/>
    <col min="10245" max="10245" width="21.00390625" style="87" customWidth="1"/>
    <col min="10246" max="10246" width="19.8515625" style="87" customWidth="1"/>
    <col min="10247" max="10247" width="21.140625" style="87" customWidth="1"/>
    <col min="10248" max="10248" width="22.140625" style="87" customWidth="1"/>
    <col min="10249" max="10249" width="22.421875" style="87" customWidth="1"/>
    <col min="10250" max="10250" width="22.7109375" style="87" customWidth="1"/>
    <col min="10251" max="10251" width="23.140625" style="87" customWidth="1"/>
    <col min="10252" max="10252" width="24.7109375" style="87" customWidth="1"/>
    <col min="10253" max="10253" width="25.140625" style="87" customWidth="1"/>
    <col min="10254" max="10254" width="24.57421875" style="87" customWidth="1"/>
    <col min="10255" max="10255" width="24.7109375" style="87" customWidth="1"/>
    <col min="10256" max="10256" width="0.71875" style="87" customWidth="1"/>
    <col min="10257" max="10257" width="22.140625" style="87" customWidth="1"/>
    <col min="10258" max="10258" width="1.1484375" style="87" customWidth="1"/>
    <col min="10259" max="10259" width="3.8515625" style="87" customWidth="1"/>
    <col min="10260" max="10260" width="19.140625" style="87" customWidth="1"/>
    <col min="10261" max="10261" width="9.140625" style="87" customWidth="1"/>
    <col min="10262" max="10262" width="22.28125" style="87" customWidth="1"/>
    <col min="10263" max="10263" width="105.140625" style="87" customWidth="1"/>
    <col min="10264" max="10498" width="9.140625" style="87" customWidth="1"/>
    <col min="10499" max="10499" width="1.28515625" style="87" customWidth="1"/>
    <col min="10500" max="10500" width="83.140625" style="87" customWidth="1"/>
    <col min="10501" max="10501" width="21.00390625" style="87" customWidth="1"/>
    <col min="10502" max="10502" width="19.8515625" style="87" customWidth="1"/>
    <col min="10503" max="10503" width="21.140625" style="87" customWidth="1"/>
    <col min="10504" max="10504" width="22.140625" style="87" customWidth="1"/>
    <col min="10505" max="10505" width="22.421875" style="87" customWidth="1"/>
    <col min="10506" max="10506" width="22.7109375" style="87" customWidth="1"/>
    <col min="10507" max="10507" width="23.140625" style="87" customWidth="1"/>
    <col min="10508" max="10508" width="24.7109375" style="87" customWidth="1"/>
    <col min="10509" max="10509" width="25.140625" style="87" customWidth="1"/>
    <col min="10510" max="10510" width="24.57421875" style="87" customWidth="1"/>
    <col min="10511" max="10511" width="24.7109375" style="87" customWidth="1"/>
    <col min="10512" max="10512" width="0.71875" style="87" customWidth="1"/>
    <col min="10513" max="10513" width="22.140625" style="87" customWidth="1"/>
    <col min="10514" max="10514" width="1.1484375" style="87" customWidth="1"/>
    <col min="10515" max="10515" width="3.8515625" style="87" customWidth="1"/>
    <col min="10516" max="10516" width="19.140625" style="87" customWidth="1"/>
    <col min="10517" max="10517" width="9.140625" style="87" customWidth="1"/>
    <col min="10518" max="10518" width="22.28125" style="87" customWidth="1"/>
    <col min="10519" max="10519" width="105.140625" style="87" customWidth="1"/>
    <col min="10520" max="10754" width="9.140625" style="87" customWidth="1"/>
    <col min="10755" max="10755" width="1.28515625" style="87" customWidth="1"/>
    <col min="10756" max="10756" width="83.140625" style="87" customWidth="1"/>
    <col min="10757" max="10757" width="21.00390625" style="87" customWidth="1"/>
    <col min="10758" max="10758" width="19.8515625" style="87" customWidth="1"/>
    <col min="10759" max="10759" width="21.140625" style="87" customWidth="1"/>
    <col min="10760" max="10760" width="22.140625" style="87" customWidth="1"/>
    <col min="10761" max="10761" width="22.421875" style="87" customWidth="1"/>
    <col min="10762" max="10762" width="22.7109375" style="87" customWidth="1"/>
    <col min="10763" max="10763" width="23.140625" style="87" customWidth="1"/>
    <col min="10764" max="10764" width="24.7109375" style="87" customWidth="1"/>
    <col min="10765" max="10765" width="25.140625" style="87" customWidth="1"/>
    <col min="10766" max="10766" width="24.57421875" style="87" customWidth="1"/>
    <col min="10767" max="10767" width="24.7109375" style="87" customWidth="1"/>
    <col min="10768" max="10768" width="0.71875" style="87" customWidth="1"/>
    <col min="10769" max="10769" width="22.140625" style="87" customWidth="1"/>
    <col min="10770" max="10770" width="1.1484375" style="87" customWidth="1"/>
    <col min="10771" max="10771" width="3.8515625" style="87" customWidth="1"/>
    <col min="10772" max="10772" width="19.140625" style="87" customWidth="1"/>
    <col min="10773" max="10773" width="9.140625" style="87" customWidth="1"/>
    <col min="10774" max="10774" width="22.28125" style="87" customWidth="1"/>
    <col min="10775" max="10775" width="105.140625" style="87" customWidth="1"/>
    <col min="10776" max="11010" width="9.140625" style="87" customWidth="1"/>
    <col min="11011" max="11011" width="1.28515625" style="87" customWidth="1"/>
    <col min="11012" max="11012" width="83.140625" style="87" customWidth="1"/>
    <col min="11013" max="11013" width="21.00390625" style="87" customWidth="1"/>
    <col min="11014" max="11014" width="19.8515625" style="87" customWidth="1"/>
    <col min="11015" max="11015" width="21.140625" style="87" customWidth="1"/>
    <col min="11016" max="11016" width="22.140625" style="87" customWidth="1"/>
    <col min="11017" max="11017" width="22.421875" style="87" customWidth="1"/>
    <col min="11018" max="11018" width="22.7109375" style="87" customWidth="1"/>
    <col min="11019" max="11019" width="23.140625" style="87" customWidth="1"/>
    <col min="11020" max="11020" width="24.7109375" style="87" customWidth="1"/>
    <col min="11021" max="11021" width="25.140625" style="87" customWidth="1"/>
    <col min="11022" max="11022" width="24.57421875" style="87" customWidth="1"/>
    <col min="11023" max="11023" width="24.7109375" style="87" customWidth="1"/>
    <col min="11024" max="11024" width="0.71875" style="87" customWidth="1"/>
    <col min="11025" max="11025" width="22.140625" style="87" customWidth="1"/>
    <col min="11026" max="11026" width="1.1484375" style="87" customWidth="1"/>
    <col min="11027" max="11027" width="3.8515625" style="87" customWidth="1"/>
    <col min="11028" max="11028" width="19.140625" style="87" customWidth="1"/>
    <col min="11029" max="11029" width="9.140625" style="87" customWidth="1"/>
    <col min="11030" max="11030" width="22.28125" style="87" customWidth="1"/>
    <col min="11031" max="11031" width="105.140625" style="87" customWidth="1"/>
    <col min="11032" max="11266" width="9.140625" style="87" customWidth="1"/>
    <col min="11267" max="11267" width="1.28515625" style="87" customWidth="1"/>
    <col min="11268" max="11268" width="83.140625" style="87" customWidth="1"/>
    <col min="11269" max="11269" width="21.00390625" style="87" customWidth="1"/>
    <col min="11270" max="11270" width="19.8515625" style="87" customWidth="1"/>
    <col min="11271" max="11271" width="21.140625" style="87" customWidth="1"/>
    <col min="11272" max="11272" width="22.140625" style="87" customWidth="1"/>
    <col min="11273" max="11273" width="22.421875" style="87" customWidth="1"/>
    <col min="11274" max="11274" width="22.7109375" style="87" customWidth="1"/>
    <col min="11275" max="11275" width="23.140625" style="87" customWidth="1"/>
    <col min="11276" max="11276" width="24.7109375" style="87" customWidth="1"/>
    <col min="11277" max="11277" width="25.140625" style="87" customWidth="1"/>
    <col min="11278" max="11278" width="24.57421875" style="87" customWidth="1"/>
    <col min="11279" max="11279" width="24.7109375" style="87" customWidth="1"/>
    <col min="11280" max="11280" width="0.71875" style="87" customWidth="1"/>
    <col min="11281" max="11281" width="22.140625" style="87" customWidth="1"/>
    <col min="11282" max="11282" width="1.1484375" style="87" customWidth="1"/>
    <col min="11283" max="11283" width="3.8515625" style="87" customWidth="1"/>
    <col min="11284" max="11284" width="19.140625" style="87" customWidth="1"/>
    <col min="11285" max="11285" width="9.140625" style="87" customWidth="1"/>
    <col min="11286" max="11286" width="22.28125" style="87" customWidth="1"/>
    <col min="11287" max="11287" width="105.140625" style="87" customWidth="1"/>
    <col min="11288" max="11522" width="9.140625" style="87" customWidth="1"/>
    <col min="11523" max="11523" width="1.28515625" style="87" customWidth="1"/>
    <col min="11524" max="11524" width="83.140625" style="87" customWidth="1"/>
    <col min="11525" max="11525" width="21.00390625" style="87" customWidth="1"/>
    <col min="11526" max="11526" width="19.8515625" style="87" customWidth="1"/>
    <col min="11527" max="11527" width="21.140625" style="87" customWidth="1"/>
    <col min="11528" max="11528" width="22.140625" style="87" customWidth="1"/>
    <col min="11529" max="11529" width="22.421875" style="87" customWidth="1"/>
    <col min="11530" max="11530" width="22.7109375" style="87" customWidth="1"/>
    <col min="11531" max="11531" width="23.140625" style="87" customWidth="1"/>
    <col min="11532" max="11532" width="24.7109375" style="87" customWidth="1"/>
    <col min="11533" max="11533" width="25.140625" style="87" customWidth="1"/>
    <col min="11534" max="11534" width="24.57421875" style="87" customWidth="1"/>
    <col min="11535" max="11535" width="24.7109375" style="87" customWidth="1"/>
    <col min="11536" max="11536" width="0.71875" style="87" customWidth="1"/>
    <col min="11537" max="11537" width="22.140625" style="87" customWidth="1"/>
    <col min="11538" max="11538" width="1.1484375" style="87" customWidth="1"/>
    <col min="11539" max="11539" width="3.8515625" style="87" customWidth="1"/>
    <col min="11540" max="11540" width="19.140625" style="87" customWidth="1"/>
    <col min="11541" max="11541" width="9.140625" style="87" customWidth="1"/>
    <col min="11542" max="11542" width="22.28125" style="87" customWidth="1"/>
    <col min="11543" max="11543" width="105.140625" style="87" customWidth="1"/>
    <col min="11544" max="11778" width="9.140625" style="87" customWidth="1"/>
    <col min="11779" max="11779" width="1.28515625" style="87" customWidth="1"/>
    <col min="11780" max="11780" width="83.140625" style="87" customWidth="1"/>
    <col min="11781" max="11781" width="21.00390625" style="87" customWidth="1"/>
    <col min="11782" max="11782" width="19.8515625" style="87" customWidth="1"/>
    <col min="11783" max="11783" width="21.140625" style="87" customWidth="1"/>
    <col min="11784" max="11784" width="22.140625" style="87" customWidth="1"/>
    <col min="11785" max="11785" width="22.421875" style="87" customWidth="1"/>
    <col min="11786" max="11786" width="22.7109375" style="87" customWidth="1"/>
    <col min="11787" max="11787" width="23.140625" style="87" customWidth="1"/>
    <col min="11788" max="11788" width="24.7109375" style="87" customWidth="1"/>
    <col min="11789" max="11789" width="25.140625" style="87" customWidth="1"/>
    <col min="11790" max="11790" width="24.57421875" style="87" customWidth="1"/>
    <col min="11791" max="11791" width="24.7109375" style="87" customWidth="1"/>
    <col min="11792" max="11792" width="0.71875" style="87" customWidth="1"/>
    <col min="11793" max="11793" width="22.140625" style="87" customWidth="1"/>
    <col min="11794" max="11794" width="1.1484375" style="87" customWidth="1"/>
    <col min="11795" max="11795" width="3.8515625" style="87" customWidth="1"/>
    <col min="11796" max="11796" width="19.140625" style="87" customWidth="1"/>
    <col min="11797" max="11797" width="9.140625" style="87" customWidth="1"/>
    <col min="11798" max="11798" width="22.28125" style="87" customWidth="1"/>
    <col min="11799" max="11799" width="105.140625" style="87" customWidth="1"/>
    <col min="11800" max="12034" width="9.140625" style="87" customWidth="1"/>
    <col min="12035" max="12035" width="1.28515625" style="87" customWidth="1"/>
    <col min="12036" max="12036" width="83.140625" style="87" customWidth="1"/>
    <col min="12037" max="12037" width="21.00390625" style="87" customWidth="1"/>
    <col min="12038" max="12038" width="19.8515625" style="87" customWidth="1"/>
    <col min="12039" max="12039" width="21.140625" style="87" customWidth="1"/>
    <col min="12040" max="12040" width="22.140625" style="87" customWidth="1"/>
    <col min="12041" max="12041" width="22.421875" style="87" customWidth="1"/>
    <col min="12042" max="12042" width="22.7109375" style="87" customWidth="1"/>
    <col min="12043" max="12043" width="23.140625" style="87" customWidth="1"/>
    <col min="12044" max="12044" width="24.7109375" style="87" customWidth="1"/>
    <col min="12045" max="12045" width="25.140625" style="87" customWidth="1"/>
    <col min="12046" max="12046" width="24.57421875" style="87" customWidth="1"/>
    <col min="12047" max="12047" width="24.7109375" style="87" customWidth="1"/>
    <col min="12048" max="12048" width="0.71875" style="87" customWidth="1"/>
    <col min="12049" max="12049" width="22.140625" style="87" customWidth="1"/>
    <col min="12050" max="12050" width="1.1484375" style="87" customWidth="1"/>
    <col min="12051" max="12051" width="3.8515625" style="87" customWidth="1"/>
    <col min="12052" max="12052" width="19.140625" style="87" customWidth="1"/>
    <col min="12053" max="12053" width="9.140625" style="87" customWidth="1"/>
    <col min="12054" max="12054" width="22.28125" style="87" customWidth="1"/>
    <col min="12055" max="12055" width="105.140625" style="87" customWidth="1"/>
    <col min="12056" max="12290" width="9.140625" style="87" customWidth="1"/>
    <col min="12291" max="12291" width="1.28515625" style="87" customWidth="1"/>
    <col min="12292" max="12292" width="83.140625" style="87" customWidth="1"/>
    <col min="12293" max="12293" width="21.00390625" style="87" customWidth="1"/>
    <col min="12294" max="12294" width="19.8515625" style="87" customWidth="1"/>
    <col min="12295" max="12295" width="21.140625" style="87" customWidth="1"/>
    <col min="12296" max="12296" width="22.140625" style="87" customWidth="1"/>
    <col min="12297" max="12297" width="22.421875" style="87" customWidth="1"/>
    <col min="12298" max="12298" width="22.7109375" style="87" customWidth="1"/>
    <col min="12299" max="12299" width="23.140625" style="87" customWidth="1"/>
    <col min="12300" max="12300" width="24.7109375" style="87" customWidth="1"/>
    <col min="12301" max="12301" width="25.140625" style="87" customWidth="1"/>
    <col min="12302" max="12302" width="24.57421875" style="87" customWidth="1"/>
    <col min="12303" max="12303" width="24.7109375" style="87" customWidth="1"/>
    <col min="12304" max="12304" width="0.71875" style="87" customWidth="1"/>
    <col min="12305" max="12305" width="22.140625" style="87" customWidth="1"/>
    <col min="12306" max="12306" width="1.1484375" style="87" customWidth="1"/>
    <col min="12307" max="12307" width="3.8515625" style="87" customWidth="1"/>
    <col min="12308" max="12308" width="19.140625" style="87" customWidth="1"/>
    <col min="12309" max="12309" width="9.140625" style="87" customWidth="1"/>
    <col min="12310" max="12310" width="22.28125" style="87" customWidth="1"/>
    <col min="12311" max="12311" width="105.140625" style="87" customWidth="1"/>
    <col min="12312" max="12546" width="9.140625" style="87" customWidth="1"/>
    <col min="12547" max="12547" width="1.28515625" style="87" customWidth="1"/>
    <col min="12548" max="12548" width="83.140625" style="87" customWidth="1"/>
    <col min="12549" max="12549" width="21.00390625" style="87" customWidth="1"/>
    <col min="12550" max="12550" width="19.8515625" style="87" customWidth="1"/>
    <col min="12551" max="12551" width="21.140625" style="87" customWidth="1"/>
    <col min="12552" max="12552" width="22.140625" style="87" customWidth="1"/>
    <col min="12553" max="12553" width="22.421875" style="87" customWidth="1"/>
    <col min="12554" max="12554" width="22.7109375" style="87" customWidth="1"/>
    <col min="12555" max="12555" width="23.140625" style="87" customWidth="1"/>
    <col min="12556" max="12556" width="24.7109375" style="87" customWidth="1"/>
    <col min="12557" max="12557" width="25.140625" style="87" customWidth="1"/>
    <col min="12558" max="12558" width="24.57421875" style="87" customWidth="1"/>
    <col min="12559" max="12559" width="24.7109375" style="87" customWidth="1"/>
    <col min="12560" max="12560" width="0.71875" style="87" customWidth="1"/>
    <col min="12561" max="12561" width="22.140625" style="87" customWidth="1"/>
    <col min="12562" max="12562" width="1.1484375" style="87" customWidth="1"/>
    <col min="12563" max="12563" width="3.8515625" style="87" customWidth="1"/>
    <col min="12564" max="12564" width="19.140625" style="87" customWidth="1"/>
    <col min="12565" max="12565" width="9.140625" style="87" customWidth="1"/>
    <col min="12566" max="12566" width="22.28125" style="87" customWidth="1"/>
    <col min="12567" max="12567" width="105.140625" style="87" customWidth="1"/>
    <col min="12568" max="12802" width="9.140625" style="87" customWidth="1"/>
    <col min="12803" max="12803" width="1.28515625" style="87" customWidth="1"/>
    <col min="12804" max="12804" width="83.140625" style="87" customWidth="1"/>
    <col min="12805" max="12805" width="21.00390625" style="87" customWidth="1"/>
    <col min="12806" max="12806" width="19.8515625" style="87" customWidth="1"/>
    <col min="12807" max="12807" width="21.140625" style="87" customWidth="1"/>
    <col min="12808" max="12808" width="22.140625" style="87" customWidth="1"/>
    <col min="12809" max="12809" width="22.421875" style="87" customWidth="1"/>
    <col min="12810" max="12810" width="22.7109375" style="87" customWidth="1"/>
    <col min="12811" max="12811" width="23.140625" style="87" customWidth="1"/>
    <col min="12812" max="12812" width="24.7109375" style="87" customWidth="1"/>
    <col min="12813" max="12813" width="25.140625" style="87" customWidth="1"/>
    <col min="12814" max="12814" width="24.57421875" style="87" customWidth="1"/>
    <col min="12815" max="12815" width="24.7109375" style="87" customWidth="1"/>
    <col min="12816" max="12816" width="0.71875" style="87" customWidth="1"/>
    <col min="12817" max="12817" width="22.140625" style="87" customWidth="1"/>
    <col min="12818" max="12818" width="1.1484375" style="87" customWidth="1"/>
    <col min="12819" max="12819" width="3.8515625" style="87" customWidth="1"/>
    <col min="12820" max="12820" width="19.140625" style="87" customWidth="1"/>
    <col min="12821" max="12821" width="9.140625" style="87" customWidth="1"/>
    <col min="12822" max="12822" width="22.28125" style="87" customWidth="1"/>
    <col min="12823" max="12823" width="105.140625" style="87" customWidth="1"/>
    <col min="12824" max="13058" width="9.140625" style="87" customWidth="1"/>
    <col min="13059" max="13059" width="1.28515625" style="87" customWidth="1"/>
    <col min="13060" max="13060" width="83.140625" style="87" customWidth="1"/>
    <col min="13061" max="13061" width="21.00390625" style="87" customWidth="1"/>
    <col min="13062" max="13062" width="19.8515625" style="87" customWidth="1"/>
    <col min="13063" max="13063" width="21.140625" style="87" customWidth="1"/>
    <col min="13064" max="13064" width="22.140625" style="87" customWidth="1"/>
    <col min="13065" max="13065" width="22.421875" style="87" customWidth="1"/>
    <col min="13066" max="13066" width="22.7109375" style="87" customWidth="1"/>
    <col min="13067" max="13067" width="23.140625" style="87" customWidth="1"/>
    <col min="13068" max="13068" width="24.7109375" style="87" customWidth="1"/>
    <col min="13069" max="13069" width="25.140625" style="87" customWidth="1"/>
    <col min="13070" max="13070" width="24.57421875" style="87" customWidth="1"/>
    <col min="13071" max="13071" width="24.7109375" style="87" customWidth="1"/>
    <col min="13072" max="13072" width="0.71875" style="87" customWidth="1"/>
    <col min="13073" max="13073" width="22.140625" style="87" customWidth="1"/>
    <col min="13074" max="13074" width="1.1484375" style="87" customWidth="1"/>
    <col min="13075" max="13075" width="3.8515625" style="87" customWidth="1"/>
    <col min="13076" max="13076" width="19.140625" style="87" customWidth="1"/>
    <col min="13077" max="13077" width="9.140625" style="87" customWidth="1"/>
    <col min="13078" max="13078" width="22.28125" style="87" customWidth="1"/>
    <col min="13079" max="13079" width="105.140625" style="87" customWidth="1"/>
    <col min="13080" max="13314" width="9.140625" style="87" customWidth="1"/>
    <col min="13315" max="13315" width="1.28515625" style="87" customWidth="1"/>
    <col min="13316" max="13316" width="83.140625" style="87" customWidth="1"/>
    <col min="13317" max="13317" width="21.00390625" style="87" customWidth="1"/>
    <col min="13318" max="13318" width="19.8515625" style="87" customWidth="1"/>
    <col min="13319" max="13319" width="21.140625" style="87" customWidth="1"/>
    <col min="13320" max="13320" width="22.140625" style="87" customWidth="1"/>
    <col min="13321" max="13321" width="22.421875" style="87" customWidth="1"/>
    <col min="13322" max="13322" width="22.7109375" style="87" customWidth="1"/>
    <col min="13323" max="13323" width="23.140625" style="87" customWidth="1"/>
    <col min="13324" max="13324" width="24.7109375" style="87" customWidth="1"/>
    <col min="13325" max="13325" width="25.140625" style="87" customWidth="1"/>
    <col min="13326" max="13326" width="24.57421875" style="87" customWidth="1"/>
    <col min="13327" max="13327" width="24.7109375" style="87" customWidth="1"/>
    <col min="13328" max="13328" width="0.71875" style="87" customWidth="1"/>
    <col min="13329" max="13329" width="22.140625" style="87" customWidth="1"/>
    <col min="13330" max="13330" width="1.1484375" style="87" customWidth="1"/>
    <col min="13331" max="13331" width="3.8515625" style="87" customWidth="1"/>
    <col min="13332" max="13332" width="19.140625" style="87" customWidth="1"/>
    <col min="13333" max="13333" width="9.140625" style="87" customWidth="1"/>
    <col min="13334" max="13334" width="22.28125" style="87" customWidth="1"/>
    <col min="13335" max="13335" width="105.140625" style="87" customWidth="1"/>
    <col min="13336" max="13570" width="9.140625" style="87" customWidth="1"/>
    <col min="13571" max="13571" width="1.28515625" style="87" customWidth="1"/>
    <col min="13572" max="13572" width="83.140625" style="87" customWidth="1"/>
    <col min="13573" max="13573" width="21.00390625" style="87" customWidth="1"/>
    <col min="13574" max="13574" width="19.8515625" style="87" customWidth="1"/>
    <col min="13575" max="13575" width="21.140625" style="87" customWidth="1"/>
    <col min="13576" max="13576" width="22.140625" style="87" customWidth="1"/>
    <col min="13577" max="13577" width="22.421875" style="87" customWidth="1"/>
    <col min="13578" max="13578" width="22.7109375" style="87" customWidth="1"/>
    <col min="13579" max="13579" width="23.140625" style="87" customWidth="1"/>
    <col min="13580" max="13580" width="24.7109375" style="87" customWidth="1"/>
    <col min="13581" max="13581" width="25.140625" style="87" customWidth="1"/>
    <col min="13582" max="13582" width="24.57421875" style="87" customWidth="1"/>
    <col min="13583" max="13583" width="24.7109375" style="87" customWidth="1"/>
    <col min="13584" max="13584" width="0.71875" style="87" customWidth="1"/>
    <col min="13585" max="13585" width="22.140625" style="87" customWidth="1"/>
    <col min="13586" max="13586" width="1.1484375" style="87" customWidth="1"/>
    <col min="13587" max="13587" width="3.8515625" style="87" customWidth="1"/>
    <col min="13588" max="13588" width="19.140625" style="87" customWidth="1"/>
    <col min="13589" max="13589" width="9.140625" style="87" customWidth="1"/>
    <col min="13590" max="13590" width="22.28125" style="87" customWidth="1"/>
    <col min="13591" max="13591" width="105.140625" style="87" customWidth="1"/>
    <col min="13592" max="13826" width="9.140625" style="87" customWidth="1"/>
    <col min="13827" max="13827" width="1.28515625" style="87" customWidth="1"/>
    <col min="13828" max="13828" width="83.140625" style="87" customWidth="1"/>
    <col min="13829" max="13829" width="21.00390625" style="87" customWidth="1"/>
    <col min="13830" max="13830" width="19.8515625" style="87" customWidth="1"/>
    <col min="13831" max="13831" width="21.140625" style="87" customWidth="1"/>
    <col min="13832" max="13832" width="22.140625" style="87" customWidth="1"/>
    <col min="13833" max="13833" width="22.421875" style="87" customWidth="1"/>
    <col min="13834" max="13834" width="22.7109375" style="87" customWidth="1"/>
    <col min="13835" max="13835" width="23.140625" style="87" customWidth="1"/>
    <col min="13836" max="13836" width="24.7109375" style="87" customWidth="1"/>
    <col min="13837" max="13837" width="25.140625" style="87" customWidth="1"/>
    <col min="13838" max="13838" width="24.57421875" style="87" customWidth="1"/>
    <col min="13839" max="13839" width="24.7109375" style="87" customWidth="1"/>
    <col min="13840" max="13840" width="0.71875" style="87" customWidth="1"/>
    <col min="13841" max="13841" width="22.140625" style="87" customWidth="1"/>
    <col min="13842" max="13842" width="1.1484375" style="87" customWidth="1"/>
    <col min="13843" max="13843" width="3.8515625" style="87" customWidth="1"/>
    <col min="13844" max="13844" width="19.140625" style="87" customWidth="1"/>
    <col min="13845" max="13845" width="9.140625" style="87" customWidth="1"/>
    <col min="13846" max="13846" width="22.28125" style="87" customWidth="1"/>
    <col min="13847" max="13847" width="105.140625" style="87" customWidth="1"/>
    <col min="13848" max="14082" width="9.140625" style="87" customWidth="1"/>
    <col min="14083" max="14083" width="1.28515625" style="87" customWidth="1"/>
    <col min="14084" max="14084" width="83.140625" style="87" customWidth="1"/>
    <col min="14085" max="14085" width="21.00390625" style="87" customWidth="1"/>
    <col min="14086" max="14086" width="19.8515625" style="87" customWidth="1"/>
    <col min="14087" max="14087" width="21.140625" style="87" customWidth="1"/>
    <col min="14088" max="14088" width="22.140625" style="87" customWidth="1"/>
    <col min="14089" max="14089" width="22.421875" style="87" customWidth="1"/>
    <col min="14090" max="14090" width="22.7109375" style="87" customWidth="1"/>
    <col min="14091" max="14091" width="23.140625" style="87" customWidth="1"/>
    <col min="14092" max="14092" width="24.7109375" style="87" customWidth="1"/>
    <col min="14093" max="14093" width="25.140625" style="87" customWidth="1"/>
    <col min="14094" max="14094" width="24.57421875" style="87" customWidth="1"/>
    <col min="14095" max="14095" width="24.7109375" style="87" customWidth="1"/>
    <col min="14096" max="14096" width="0.71875" style="87" customWidth="1"/>
    <col min="14097" max="14097" width="22.140625" style="87" customWidth="1"/>
    <col min="14098" max="14098" width="1.1484375" style="87" customWidth="1"/>
    <col min="14099" max="14099" width="3.8515625" style="87" customWidth="1"/>
    <col min="14100" max="14100" width="19.140625" style="87" customWidth="1"/>
    <col min="14101" max="14101" width="9.140625" style="87" customWidth="1"/>
    <col min="14102" max="14102" width="22.28125" style="87" customWidth="1"/>
    <col min="14103" max="14103" width="105.140625" style="87" customWidth="1"/>
    <col min="14104" max="14338" width="9.140625" style="87" customWidth="1"/>
    <col min="14339" max="14339" width="1.28515625" style="87" customWidth="1"/>
    <col min="14340" max="14340" width="83.140625" style="87" customWidth="1"/>
    <col min="14341" max="14341" width="21.00390625" style="87" customWidth="1"/>
    <col min="14342" max="14342" width="19.8515625" style="87" customWidth="1"/>
    <col min="14343" max="14343" width="21.140625" style="87" customWidth="1"/>
    <col min="14344" max="14344" width="22.140625" style="87" customWidth="1"/>
    <col min="14345" max="14345" width="22.421875" style="87" customWidth="1"/>
    <col min="14346" max="14346" width="22.7109375" style="87" customWidth="1"/>
    <col min="14347" max="14347" width="23.140625" style="87" customWidth="1"/>
    <col min="14348" max="14348" width="24.7109375" style="87" customWidth="1"/>
    <col min="14349" max="14349" width="25.140625" style="87" customWidth="1"/>
    <col min="14350" max="14350" width="24.57421875" style="87" customWidth="1"/>
    <col min="14351" max="14351" width="24.7109375" style="87" customWidth="1"/>
    <col min="14352" max="14352" width="0.71875" style="87" customWidth="1"/>
    <col min="14353" max="14353" width="22.140625" style="87" customWidth="1"/>
    <col min="14354" max="14354" width="1.1484375" style="87" customWidth="1"/>
    <col min="14355" max="14355" width="3.8515625" style="87" customWidth="1"/>
    <col min="14356" max="14356" width="19.140625" style="87" customWidth="1"/>
    <col min="14357" max="14357" width="9.140625" style="87" customWidth="1"/>
    <col min="14358" max="14358" width="22.28125" style="87" customWidth="1"/>
    <col min="14359" max="14359" width="105.140625" style="87" customWidth="1"/>
    <col min="14360" max="14594" width="9.140625" style="87" customWidth="1"/>
    <col min="14595" max="14595" width="1.28515625" style="87" customWidth="1"/>
    <col min="14596" max="14596" width="83.140625" style="87" customWidth="1"/>
    <col min="14597" max="14597" width="21.00390625" style="87" customWidth="1"/>
    <col min="14598" max="14598" width="19.8515625" style="87" customWidth="1"/>
    <col min="14599" max="14599" width="21.140625" style="87" customWidth="1"/>
    <col min="14600" max="14600" width="22.140625" style="87" customWidth="1"/>
    <col min="14601" max="14601" width="22.421875" style="87" customWidth="1"/>
    <col min="14602" max="14602" width="22.7109375" style="87" customWidth="1"/>
    <col min="14603" max="14603" width="23.140625" style="87" customWidth="1"/>
    <col min="14604" max="14604" width="24.7109375" style="87" customWidth="1"/>
    <col min="14605" max="14605" width="25.140625" style="87" customWidth="1"/>
    <col min="14606" max="14606" width="24.57421875" style="87" customWidth="1"/>
    <col min="14607" max="14607" width="24.7109375" style="87" customWidth="1"/>
    <col min="14608" max="14608" width="0.71875" style="87" customWidth="1"/>
    <col min="14609" max="14609" width="22.140625" style="87" customWidth="1"/>
    <col min="14610" max="14610" width="1.1484375" style="87" customWidth="1"/>
    <col min="14611" max="14611" width="3.8515625" style="87" customWidth="1"/>
    <col min="14612" max="14612" width="19.140625" style="87" customWidth="1"/>
    <col min="14613" max="14613" width="9.140625" style="87" customWidth="1"/>
    <col min="14614" max="14614" width="22.28125" style="87" customWidth="1"/>
    <col min="14615" max="14615" width="105.140625" style="87" customWidth="1"/>
    <col min="14616" max="14850" width="9.140625" style="87" customWidth="1"/>
    <col min="14851" max="14851" width="1.28515625" style="87" customWidth="1"/>
    <col min="14852" max="14852" width="83.140625" style="87" customWidth="1"/>
    <col min="14853" max="14853" width="21.00390625" style="87" customWidth="1"/>
    <col min="14854" max="14854" width="19.8515625" style="87" customWidth="1"/>
    <col min="14855" max="14855" width="21.140625" style="87" customWidth="1"/>
    <col min="14856" max="14856" width="22.140625" style="87" customWidth="1"/>
    <col min="14857" max="14857" width="22.421875" style="87" customWidth="1"/>
    <col min="14858" max="14858" width="22.7109375" style="87" customWidth="1"/>
    <col min="14859" max="14859" width="23.140625" style="87" customWidth="1"/>
    <col min="14860" max="14860" width="24.7109375" style="87" customWidth="1"/>
    <col min="14861" max="14861" width="25.140625" style="87" customWidth="1"/>
    <col min="14862" max="14862" width="24.57421875" style="87" customWidth="1"/>
    <col min="14863" max="14863" width="24.7109375" style="87" customWidth="1"/>
    <col min="14864" max="14864" width="0.71875" style="87" customWidth="1"/>
    <col min="14865" max="14865" width="22.140625" style="87" customWidth="1"/>
    <col min="14866" max="14866" width="1.1484375" style="87" customWidth="1"/>
    <col min="14867" max="14867" width="3.8515625" style="87" customWidth="1"/>
    <col min="14868" max="14868" width="19.140625" style="87" customWidth="1"/>
    <col min="14869" max="14869" width="9.140625" style="87" customWidth="1"/>
    <col min="14870" max="14870" width="22.28125" style="87" customWidth="1"/>
    <col min="14871" max="14871" width="105.140625" style="87" customWidth="1"/>
    <col min="14872" max="15106" width="9.140625" style="87" customWidth="1"/>
    <col min="15107" max="15107" width="1.28515625" style="87" customWidth="1"/>
    <col min="15108" max="15108" width="83.140625" style="87" customWidth="1"/>
    <col min="15109" max="15109" width="21.00390625" style="87" customWidth="1"/>
    <col min="15110" max="15110" width="19.8515625" style="87" customWidth="1"/>
    <col min="15111" max="15111" width="21.140625" style="87" customWidth="1"/>
    <col min="15112" max="15112" width="22.140625" style="87" customWidth="1"/>
    <col min="15113" max="15113" width="22.421875" style="87" customWidth="1"/>
    <col min="15114" max="15114" width="22.7109375" style="87" customWidth="1"/>
    <col min="15115" max="15115" width="23.140625" style="87" customWidth="1"/>
    <col min="15116" max="15116" width="24.7109375" style="87" customWidth="1"/>
    <col min="15117" max="15117" width="25.140625" style="87" customWidth="1"/>
    <col min="15118" max="15118" width="24.57421875" style="87" customWidth="1"/>
    <col min="15119" max="15119" width="24.7109375" style="87" customWidth="1"/>
    <col min="15120" max="15120" width="0.71875" style="87" customWidth="1"/>
    <col min="15121" max="15121" width="22.140625" style="87" customWidth="1"/>
    <col min="15122" max="15122" width="1.1484375" style="87" customWidth="1"/>
    <col min="15123" max="15123" width="3.8515625" style="87" customWidth="1"/>
    <col min="15124" max="15124" width="19.140625" style="87" customWidth="1"/>
    <col min="15125" max="15125" width="9.140625" style="87" customWidth="1"/>
    <col min="15126" max="15126" width="22.28125" style="87" customWidth="1"/>
    <col min="15127" max="15127" width="105.140625" style="87" customWidth="1"/>
    <col min="15128" max="15362" width="9.140625" style="87" customWidth="1"/>
    <col min="15363" max="15363" width="1.28515625" style="87" customWidth="1"/>
    <col min="15364" max="15364" width="83.140625" style="87" customWidth="1"/>
    <col min="15365" max="15365" width="21.00390625" style="87" customWidth="1"/>
    <col min="15366" max="15366" width="19.8515625" style="87" customWidth="1"/>
    <col min="15367" max="15367" width="21.140625" style="87" customWidth="1"/>
    <col min="15368" max="15368" width="22.140625" style="87" customWidth="1"/>
    <col min="15369" max="15369" width="22.421875" style="87" customWidth="1"/>
    <col min="15370" max="15370" width="22.7109375" style="87" customWidth="1"/>
    <col min="15371" max="15371" width="23.140625" style="87" customWidth="1"/>
    <col min="15372" max="15372" width="24.7109375" style="87" customWidth="1"/>
    <col min="15373" max="15373" width="25.140625" style="87" customWidth="1"/>
    <col min="15374" max="15374" width="24.57421875" style="87" customWidth="1"/>
    <col min="15375" max="15375" width="24.7109375" style="87" customWidth="1"/>
    <col min="15376" max="15376" width="0.71875" style="87" customWidth="1"/>
    <col min="15377" max="15377" width="22.140625" style="87" customWidth="1"/>
    <col min="15378" max="15378" width="1.1484375" style="87" customWidth="1"/>
    <col min="15379" max="15379" width="3.8515625" style="87" customWidth="1"/>
    <col min="15380" max="15380" width="19.140625" style="87" customWidth="1"/>
    <col min="15381" max="15381" width="9.140625" style="87" customWidth="1"/>
    <col min="15382" max="15382" width="22.28125" style="87" customWidth="1"/>
    <col min="15383" max="15383" width="105.140625" style="87" customWidth="1"/>
    <col min="15384" max="15618" width="9.140625" style="87" customWidth="1"/>
    <col min="15619" max="15619" width="1.28515625" style="87" customWidth="1"/>
    <col min="15620" max="15620" width="83.140625" style="87" customWidth="1"/>
    <col min="15621" max="15621" width="21.00390625" style="87" customWidth="1"/>
    <col min="15622" max="15622" width="19.8515625" style="87" customWidth="1"/>
    <col min="15623" max="15623" width="21.140625" style="87" customWidth="1"/>
    <col min="15624" max="15624" width="22.140625" style="87" customWidth="1"/>
    <col min="15625" max="15625" width="22.421875" style="87" customWidth="1"/>
    <col min="15626" max="15626" width="22.7109375" style="87" customWidth="1"/>
    <col min="15627" max="15627" width="23.140625" style="87" customWidth="1"/>
    <col min="15628" max="15628" width="24.7109375" style="87" customWidth="1"/>
    <col min="15629" max="15629" width="25.140625" style="87" customWidth="1"/>
    <col min="15630" max="15630" width="24.57421875" style="87" customWidth="1"/>
    <col min="15631" max="15631" width="24.7109375" style="87" customWidth="1"/>
    <col min="15632" max="15632" width="0.71875" style="87" customWidth="1"/>
    <col min="15633" max="15633" width="22.140625" style="87" customWidth="1"/>
    <col min="15634" max="15634" width="1.1484375" style="87" customWidth="1"/>
    <col min="15635" max="15635" width="3.8515625" style="87" customWidth="1"/>
    <col min="15636" max="15636" width="19.140625" style="87" customWidth="1"/>
    <col min="15637" max="15637" width="9.140625" style="87" customWidth="1"/>
    <col min="15638" max="15638" width="22.28125" style="87" customWidth="1"/>
    <col min="15639" max="15639" width="105.140625" style="87" customWidth="1"/>
    <col min="15640" max="15874" width="9.140625" style="87" customWidth="1"/>
    <col min="15875" max="15875" width="1.28515625" style="87" customWidth="1"/>
    <col min="15876" max="15876" width="83.140625" style="87" customWidth="1"/>
    <col min="15877" max="15877" width="21.00390625" style="87" customWidth="1"/>
    <col min="15878" max="15878" width="19.8515625" style="87" customWidth="1"/>
    <col min="15879" max="15879" width="21.140625" style="87" customWidth="1"/>
    <col min="15880" max="15880" width="22.140625" style="87" customWidth="1"/>
    <col min="15881" max="15881" width="22.421875" style="87" customWidth="1"/>
    <col min="15882" max="15882" width="22.7109375" style="87" customWidth="1"/>
    <col min="15883" max="15883" width="23.140625" style="87" customWidth="1"/>
    <col min="15884" max="15884" width="24.7109375" style="87" customWidth="1"/>
    <col min="15885" max="15885" width="25.140625" style="87" customWidth="1"/>
    <col min="15886" max="15886" width="24.57421875" style="87" customWidth="1"/>
    <col min="15887" max="15887" width="24.7109375" style="87" customWidth="1"/>
    <col min="15888" max="15888" width="0.71875" style="87" customWidth="1"/>
    <col min="15889" max="15889" width="22.140625" style="87" customWidth="1"/>
    <col min="15890" max="15890" width="1.1484375" style="87" customWidth="1"/>
    <col min="15891" max="15891" width="3.8515625" style="87" customWidth="1"/>
    <col min="15892" max="15892" width="19.140625" style="87" customWidth="1"/>
    <col min="15893" max="15893" width="9.140625" style="87" customWidth="1"/>
    <col min="15894" max="15894" width="22.28125" style="87" customWidth="1"/>
    <col min="15895" max="15895" width="105.140625" style="87" customWidth="1"/>
    <col min="15896" max="16130" width="9.140625" style="87" customWidth="1"/>
    <col min="16131" max="16131" width="1.28515625" style="87" customWidth="1"/>
    <col min="16132" max="16132" width="83.140625" style="87" customWidth="1"/>
    <col min="16133" max="16133" width="21.00390625" style="87" customWidth="1"/>
    <col min="16134" max="16134" width="19.8515625" style="87" customWidth="1"/>
    <col min="16135" max="16135" width="21.140625" style="87" customWidth="1"/>
    <col min="16136" max="16136" width="22.140625" style="87" customWidth="1"/>
    <col min="16137" max="16137" width="22.421875" style="87" customWidth="1"/>
    <col min="16138" max="16138" width="22.7109375" style="87" customWidth="1"/>
    <col min="16139" max="16139" width="23.140625" style="87" customWidth="1"/>
    <col min="16140" max="16140" width="24.7109375" style="87" customWidth="1"/>
    <col min="16141" max="16141" width="25.140625" style="87" customWidth="1"/>
    <col min="16142" max="16142" width="24.57421875" style="87" customWidth="1"/>
    <col min="16143" max="16143" width="24.7109375" style="87" customWidth="1"/>
    <col min="16144" max="16144" width="0.71875" style="87" customWidth="1"/>
    <col min="16145" max="16145" width="22.140625" style="87" customWidth="1"/>
    <col min="16146" max="16146" width="1.1484375" style="87" customWidth="1"/>
    <col min="16147" max="16147" width="3.8515625" style="87" customWidth="1"/>
    <col min="16148" max="16148" width="19.140625" style="87" customWidth="1"/>
    <col min="16149" max="16149" width="9.140625" style="87" customWidth="1"/>
    <col min="16150" max="16150" width="22.28125" style="87" customWidth="1"/>
    <col min="16151" max="16151" width="105.140625" style="87" customWidth="1"/>
    <col min="16152" max="16384" width="9.140625" style="87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ht="4.5" customHeight="1"/>
    <row r="13" ht="4.5" customHeight="1"/>
    <row r="14" ht="9.75" customHeight="1"/>
    <row r="15" spans="2:18" ht="19.5" customHeight="1">
      <c r="B15" s="136" t="s">
        <v>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</row>
    <row r="16" spans="2:18" ht="15" customHeight="1">
      <c r="B16" s="137" t="s">
        <v>1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2:18" ht="15" customHeight="1">
      <c r="B17" s="137" t="s">
        <v>2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2:18" ht="15" customHeight="1" thickBot="1">
      <c r="B18" s="138" t="s">
        <v>3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spans="2:18" ht="15" customHeight="1" thickBot="1">
      <c r="B19" s="80"/>
      <c r="C19" s="80"/>
      <c r="D19" s="80"/>
      <c r="E19" s="133" t="s">
        <v>107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5"/>
    </row>
    <row r="20" spans="2:18" ht="21" customHeight="1" thickBot="1">
      <c r="B20" s="93" t="s">
        <v>108</v>
      </c>
      <c r="C20" s="94" t="s">
        <v>105</v>
      </c>
      <c r="D20" s="95" t="s">
        <v>106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2" t="s">
        <v>16</v>
      </c>
      <c r="R20" s="2" t="s">
        <v>16</v>
      </c>
    </row>
    <row r="21" spans="2:18" ht="22.5" customHeight="1">
      <c r="B21" s="3" t="s">
        <v>17</v>
      </c>
      <c r="C21" s="75"/>
      <c r="D21" s="75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14"/>
    </row>
    <row r="22" spans="2:20" ht="32.25" customHeight="1">
      <c r="B22" s="3" t="s">
        <v>18</v>
      </c>
      <c r="C22" s="96">
        <f aca="true" t="shared" si="0" ref="C22:D22">C23+C24+C25+C26+C27</f>
        <v>2408421202</v>
      </c>
      <c r="D22" s="96">
        <f t="shared" si="0"/>
        <v>2288833240</v>
      </c>
      <c r="E22" s="105">
        <f>E23+E24+E25+E26+E27</f>
        <v>107855701.17</v>
      </c>
      <c r="F22" s="105">
        <f>F23+F24+F25+F26+F27</f>
        <v>164063432.02</v>
      </c>
      <c r="G22" s="105">
        <f>G23+G24+G25+G26+G27</f>
        <v>148205715.92000002</v>
      </c>
      <c r="H22" s="105">
        <f aca="true" t="shared" si="1" ref="H22:O22">H23+H24+H25+H26+H27</f>
        <v>180027478.20999998</v>
      </c>
      <c r="I22" s="105">
        <f t="shared" si="1"/>
        <v>142232008.23999998</v>
      </c>
      <c r="J22" s="105">
        <f t="shared" si="1"/>
        <v>148074916.12</v>
      </c>
      <c r="K22" s="105">
        <f t="shared" si="1"/>
        <v>146569006.45999998</v>
      </c>
      <c r="L22" s="105">
        <f t="shared" si="1"/>
        <v>172692777.63</v>
      </c>
      <c r="M22" s="105">
        <f t="shared" si="1"/>
        <v>256618541.08999997</v>
      </c>
      <c r="N22" s="105">
        <f>N23+N24+N25+N26+N27</f>
        <v>176400760.46</v>
      </c>
      <c r="O22" s="105">
        <f t="shared" si="1"/>
        <v>205121510.70000002</v>
      </c>
      <c r="P22" s="105">
        <f>P23+P24+P25+P26+P27</f>
        <v>0</v>
      </c>
      <c r="Q22" s="105">
        <f>Q23+Q24+Q25+Q26+Q27</f>
        <v>1847861848.02</v>
      </c>
      <c r="R22" s="6">
        <f>SUM(E22:H22)</f>
        <v>600152327.3199999</v>
      </c>
      <c r="T22" s="90"/>
    </row>
    <row r="23" spans="2:18" ht="29.25" customHeight="1">
      <c r="B23" s="8" t="s">
        <v>19</v>
      </c>
      <c r="C23" s="104">
        <v>1941905360</v>
      </c>
      <c r="D23" s="9">
        <v>1855066060.16</v>
      </c>
      <c r="E23" s="106">
        <v>90903134.98</v>
      </c>
      <c r="F23" s="106">
        <v>138825510.88</v>
      </c>
      <c r="G23" s="106">
        <v>120964329.3</v>
      </c>
      <c r="H23" s="106">
        <v>157023426.01</v>
      </c>
      <c r="I23" s="106">
        <v>122380486.24</v>
      </c>
      <c r="J23" s="106">
        <v>128222153.26</v>
      </c>
      <c r="K23" s="106">
        <v>125203622.3</v>
      </c>
      <c r="L23" s="106">
        <v>146249950.49</v>
      </c>
      <c r="M23" s="106">
        <v>193689185.06</v>
      </c>
      <c r="N23" s="106">
        <v>131981387.51</v>
      </c>
      <c r="O23" s="106">
        <v>168997494.02</v>
      </c>
      <c r="P23" s="106">
        <v>0</v>
      </c>
      <c r="Q23" s="106">
        <f>E23+F23+G23+H23+I23+J23+K23+L23+M23+N23+O23+P23</f>
        <v>1524440680.05</v>
      </c>
      <c r="R23" s="10">
        <f>+E23+F23+G23+H23</f>
        <v>507716401.17</v>
      </c>
    </row>
    <row r="24" spans="2:18" ht="29.25" customHeight="1">
      <c r="B24" s="8" t="s">
        <v>20</v>
      </c>
      <c r="C24" s="9">
        <v>290436761</v>
      </c>
      <c r="D24" s="9">
        <v>231668909.84</v>
      </c>
      <c r="E24" s="106">
        <v>6551443.66</v>
      </c>
      <c r="F24" s="106">
        <v>10322543.59</v>
      </c>
      <c r="G24" s="106">
        <v>13569377.22</v>
      </c>
      <c r="H24" s="106">
        <v>9087943.66</v>
      </c>
      <c r="I24" s="106">
        <v>7568160.33</v>
      </c>
      <c r="J24" s="106">
        <v>7693793.67</v>
      </c>
      <c r="K24" s="106">
        <v>7500793.66</v>
      </c>
      <c r="L24" s="106">
        <v>8818293.66</v>
      </c>
      <c r="M24" s="106">
        <v>45992229.89</v>
      </c>
      <c r="N24" s="106">
        <v>27594111.78</v>
      </c>
      <c r="O24" s="106">
        <v>14581320.33</v>
      </c>
      <c r="P24" s="106">
        <v>0</v>
      </c>
      <c r="Q24" s="106">
        <f aca="true" t="shared" si="2" ref="Q24:Q66">E24+F24+G24+H24+I24+J24+K24+L24+M24+N24+O24+P24</f>
        <v>159280011.45000002</v>
      </c>
      <c r="R24" s="10">
        <f aca="true" t="shared" si="3" ref="R24:R27">+E24+F24+G24+H24</f>
        <v>39531308.129999995</v>
      </c>
    </row>
    <row r="25" spans="2:18" ht="20.25" customHeight="1">
      <c r="B25" s="8" t="s">
        <v>21</v>
      </c>
      <c r="C25" s="9">
        <v>2500000</v>
      </c>
      <c r="D25" s="9">
        <v>500000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8738.1</v>
      </c>
      <c r="O25" s="106">
        <v>0</v>
      </c>
      <c r="P25" s="106">
        <v>0</v>
      </c>
      <c r="Q25" s="106">
        <f t="shared" si="2"/>
        <v>8738.1</v>
      </c>
      <c r="R25" s="10">
        <f t="shared" si="3"/>
        <v>0</v>
      </c>
    </row>
    <row r="26" spans="2:18" ht="29.25" customHeight="1">
      <c r="B26" s="8" t="s">
        <v>22</v>
      </c>
      <c r="C26" s="9">
        <v>400000</v>
      </c>
      <c r="D26" s="9">
        <v>400000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15000</v>
      </c>
      <c r="P26" s="106">
        <v>0</v>
      </c>
      <c r="Q26" s="106">
        <f t="shared" si="2"/>
        <v>15000</v>
      </c>
      <c r="R26" s="10">
        <f t="shared" si="3"/>
        <v>0</v>
      </c>
    </row>
    <row r="27" spans="2:18" ht="29.25" customHeight="1">
      <c r="B27" s="8" t="s">
        <v>23</v>
      </c>
      <c r="C27" s="9">
        <v>173179081</v>
      </c>
      <c r="D27" s="9">
        <v>201198270</v>
      </c>
      <c r="E27" s="106">
        <v>10401122.53</v>
      </c>
      <c r="F27" s="106">
        <v>14915377.55</v>
      </c>
      <c r="G27" s="106">
        <v>13672009.4</v>
      </c>
      <c r="H27" s="106">
        <v>13916108.54</v>
      </c>
      <c r="I27" s="106">
        <v>12283361.67</v>
      </c>
      <c r="J27" s="106">
        <v>12158969.19</v>
      </c>
      <c r="K27" s="106">
        <v>13864590.5</v>
      </c>
      <c r="L27" s="106">
        <v>17624533.48</v>
      </c>
      <c r="M27" s="106">
        <v>16937126.14</v>
      </c>
      <c r="N27" s="106">
        <v>16816523.07</v>
      </c>
      <c r="O27" s="106">
        <v>21527696.35</v>
      </c>
      <c r="P27" s="106">
        <v>0</v>
      </c>
      <c r="Q27" s="106">
        <f t="shared" si="2"/>
        <v>164117418.42</v>
      </c>
      <c r="R27" s="10">
        <f t="shared" si="3"/>
        <v>52904618.019999996</v>
      </c>
    </row>
    <row r="28" spans="2:20" ht="35.25" customHeight="1">
      <c r="B28" s="11" t="s">
        <v>24</v>
      </c>
      <c r="C28" s="5">
        <f aca="true" t="shared" si="4" ref="C28:D28">C29+C30+C31+C32+C33+C34+C35+C36+C37</f>
        <v>1672603665</v>
      </c>
      <c r="D28" s="5">
        <f t="shared" si="4"/>
        <v>2145379157.69</v>
      </c>
      <c r="E28" s="105">
        <f>E29+E30+E31+E32+E33+E34+E35+E36+E37</f>
        <v>33331127.07</v>
      </c>
      <c r="F28" s="105">
        <f>F29+F30+F31+F32+F33+F34+F35+F36+F37</f>
        <v>40784496.18</v>
      </c>
      <c r="G28" s="105">
        <f>G29+G30+G31+G32+G33+G34+G35+G36+G37</f>
        <v>38578883.33</v>
      </c>
      <c r="H28" s="105">
        <f aca="true" t="shared" si="5" ref="H28:O28">H29+H30+H31+H32+H33+H34+H35+H36+H37</f>
        <v>44535234.81</v>
      </c>
      <c r="I28" s="105">
        <f t="shared" si="5"/>
        <v>32071171.490000002</v>
      </c>
      <c r="J28" s="105">
        <f t="shared" si="5"/>
        <v>38220540.92</v>
      </c>
      <c r="K28" s="105">
        <f t="shared" si="5"/>
        <v>44043447.19</v>
      </c>
      <c r="L28" s="105">
        <f t="shared" si="5"/>
        <v>62307533.01</v>
      </c>
      <c r="M28" s="105">
        <f t="shared" si="5"/>
        <v>54804740.4</v>
      </c>
      <c r="N28" s="105">
        <f t="shared" si="5"/>
        <v>49572284.18</v>
      </c>
      <c r="O28" s="105">
        <f t="shared" si="5"/>
        <v>59960407.949999996</v>
      </c>
      <c r="P28" s="105">
        <f>P29+P30+P31+P32+P33+P34+P35+P36+P37</f>
        <v>0</v>
      </c>
      <c r="Q28" s="105">
        <f>E28+F28+G28+H28+I28+J28+K28+L28+M28+N28+O28+P28</f>
        <v>498209866.53</v>
      </c>
      <c r="R28" s="6">
        <f>SUM(E28:H28)</f>
        <v>157229741.39</v>
      </c>
      <c r="T28" s="90"/>
    </row>
    <row r="29" spans="2:18" ht="32.25" customHeight="1">
      <c r="B29" s="8" t="s">
        <v>25</v>
      </c>
      <c r="C29" s="9">
        <v>97444000</v>
      </c>
      <c r="D29" s="9">
        <v>96444000</v>
      </c>
      <c r="E29" s="106">
        <v>2454783.61</v>
      </c>
      <c r="F29" s="106">
        <v>7858647.13</v>
      </c>
      <c r="G29" s="106">
        <v>4716258.65</v>
      </c>
      <c r="H29" s="106">
        <v>5324204.15</v>
      </c>
      <c r="I29" s="106">
        <v>4971034.97</v>
      </c>
      <c r="J29" s="106">
        <v>4871700.59</v>
      </c>
      <c r="K29" s="106">
        <v>5404478.06</v>
      </c>
      <c r="L29" s="106">
        <v>5046009.63</v>
      </c>
      <c r="M29" s="106">
        <v>6091303.42</v>
      </c>
      <c r="N29" s="106">
        <v>4931620.09</v>
      </c>
      <c r="O29" s="106">
        <v>4604543.86</v>
      </c>
      <c r="P29" s="106">
        <v>0</v>
      </c>
      <c r="Q29" s="106">
        <f t="shared" si="2"/>
        <v>56274584.16</v>
      </c>
      <c r="R29" s="10">
        <f>+E29+F29+G29</f>
        <v>15029689.39</v>
      </c>
    </row>
    <row r="30" spans="2:18" ht="32.25" customHeight="1">
      <c r="B30" s="8" t="s">
        <v>26</v>
      </c>
      <c r="C30" s="9">
        <v>148755249</v>
      </c>
      <c r="D30" s="9">
        <v>121816995.65</v>
      </c>
      <c r="E30" s="106">
        <v>107262</v>
      </c>
      <c r="F30" s="106">
        <v>3734176.29</v>
      </c>
      <c r="G30" s="106">
        <v>5424020.11</v>
      </c>
      <c r="H30" s="106">
        <v>5237767.58</v>
      </c>
      <c r="I30" s="106">
        <v>1295968.04</v>
      </c>
      <c r="J30" s="106">
        <v>3277702.96</v>
      </c>
      <c r="K30" s="106">
        <v>8443532.29</v>
      </c>
      <c r="L30" s="106">
        <v>12269050</v>
      </c>
      <c r="M30" s="106">
        <v>21580791.29</v>
      </c>
      <c r="N30" s="106">
        <v>14647496.39</v>
      </c>
      <c r="O30" s="106">
        <v>17881670.59</v>
      </c>
      <c r="P30" s="106">
        <v>0</v>
      </c>
      <c r="Q30" s="106">
        <f t="shared" si="2"/>
        <v>93899437.53999999</v>
      </c>
      <c r="R30" s="10">
        <f>SUM(E30:H30)</f>
        <v>14503225.98</v>
      </c>
    </row>
    <row r="31" spans="2:18" ht="23.25" customHeight="1">
      <c r="B31" s="8" t="s">
        <v>27</v>
      </c>
      <c r="C31" s="9">
        <v>46401155</v>
      </c>
      <c r="D31" s="9">
        <v>38641300</v>
      </c>
      <c r="E31" s="106">
        <v>0</v>
      </c>
      <c r="F31" s="106">
        <v>587520</v>
      </c>
      <c r="G31" s="106">
        <v>293760</v>
      </c>
      <c r="H31" s="106">
        <v>293760</v>
      </c>
      <c r="I31" s="106">
        <v>293760</v>
      </c>
      <c r="J31" s="106">
        <v>293760</v>
      </c>
      <c r="K31" s="106">
        <v>291720</v>
      </c>
      <c r="L31" s="106">
        <v>291720</v>
      </c>
      <c r="M31" s="106">
        <v>291720</v>
      </c>
      <c r="N31" s="106">
        <v>291720</v>
      </c>
      <c r="O31" s="106">
        <v>291720</v>
      </c>
      <c r="P31" s="106">
        <v>0</v>
      </c>
      <c r="Q31" s="106">
        <f t="shared" si="2"/>
        <v>3221160</v>
      </c>
      <c r="R31" s="10">
        <f aca="true" t="shared" si="6" ref="R31:R37">SUM(E31:H31)</f>
        <v>1175040</v>
      </c>
    </row>
    <row r="32" spans="2:18" ht="32.25" customHeight="1">
      <c r="B32" s="8" t="s">
        <v>28</v>
      </c>
      <c r="C32" s="9">
        <v>31425760</v>
      </c>
      <c r="D32" s="9">
        <v>25983913</v>
      </c>
      <c r="E32" s="106">
        <v>0</v>
      </c>
      <c r="F32" s="106">
        <v>0</v>
      </c>
      <c r="G32" s="106">
        <v>0</v>
      </c>
      <c r="H32" s="106">
        <v>0</v>
      </c>
      <c r="I32" s="106">
        <v>287488</v>
      </c>
      <c r="J32" s="106">
        <v>745005.23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f t="shared" si="2"/>
        <v>1032493.23</v>
      </c>
      <c r="R32" s="10">
        <f t="shared" si="6"/>
        <v>0</v>
      </c>
    </row>
    <row r="33" spans="2:18" ht="32.25" customHeight="1">
      <c r="B33" s="8" t="s">
        <v>29</v>
      </c>
      <c r="C33" s="9">
        <v>318656546</v>
      </c>
      <c r="D33" s="9">
        <v>315974846</v>
      </c>
      <c r="E33" s="106">
        <v>24088902.25</v>
      </c>
      <c r="F33" s="106">
        <v>20547996.2</v>
      </c>
      <c r="G33" s="106">
        <v>18180683.74</v>
      </c>
      <c r="H33" s="106">
        <v>18714113.98</v>
      </c>
      <c r="I33" s="106">
        <v>18437973.94</v>
      </c>
      <c r="J33" s="106">
        <v>19165301.86</v>
      </c>
      <c r="K33" s="106">
        <v>19362660.59</v>
      </c>
      <c r="L33" s="106">
        <v>23006811.05</v>
      </c>
      <c r="M33" s="106">
        <v>19579060.18</v>
      </c>
      <c r="N33" s="106">
        <v>18771865.29</v>
      </c>
      <c r="O33" s="106">
        <v>18336521.09</v>
      </c>
      <c r="P33" s="106">
        <v>0</v>
      </c>
      <c r="Q33" s="106">
        <f t="shared" si="2"/>
        <v>218191890.17000002</v>
      </c>
      <c r="R33" s="10">
        <f t="shared" si="6"/>
        <v>81531696.17</v>
      </c>
    </row>
    <row r="34" spans="2:18" ht="32.25" customHeight="1">
      <c r="B34" s="8" t="s">
        <v>30</v>
      </c>
      <c r="C34" s="9">
        <v>29720000</v>
      </c>
      <c r="D34" s="9">
        <v>898550000</v>
      </c>
      <c r="E34" s="106">
        <v>411479.23</v>
      </c>
      <c r="F34" s="106">
        <v>3668070.17</v>
      </c>
      <c r="G34" s="106">
        <v>1877166.72</v>
      </c>
      <c r="H34" s="106">
        <v>196560.11</v>
      </c>
      <c r="I34" s="106">
        <v>2035325.87</v>
      </c>
      <c r="J34" s="106">
        <v>3953278.01</v>
      </c>
      <c r="K34" s="106">
        <v>2031367.59</v>
      </c>
      <c r="L34" s="106">
        <v>13125378.73</v>
      </c>
      <c r="M34" s="106">
        <v>1891090.28</v>
      </c>
      <c r="N34" s="106">
        <v>3577052</v>
      </c>
      <c r="O34" s="106">
        <v>2633511.09</v>
      </c>
      <c r="P34" s="106">
        <v>0</v>
      </c>
      <c r="Q34" s="106">
        <f t="shared" si="2"/>
        <v>35400279.8</v>
      </c>
      <c r="R34" s="10">
        <f t="shared" si="6"/>
        <v>6153276.23</v>
      </c>
    </row>
    <row r="35" spans="2:18" ht="52.5" customHeight="1">
      <c r="B35" s="8" t="s">
        <v>31</v>
      </c>
      <c r="C35" s="9">
        <v>24750991</v>
      </c>
      <c r="D35" s="9">
        <v>38326540.69</v>
      </c>
      <c r="E35" s="106">
        <v>659999.98</v>
      </c>
      <c r="F35" s="106">
        <v>0</v>
      </c>
      <c r="G35" s="106">
        <v>889362.56</v>
      </c>
      <c r="H35" s="106">
        <v>628391.89</v>
      </c>
      <c r="I35" s="106">
        <v>657688.34</v>
      </c>
      <c r="J35" s="106">
        <v>1010638.93</v>
      </c>
      <c r="K35" s="106">
        <v>53284.67</v>
      </c>
      <c r="L35" s="106">
        <v>2912608.6</v>
      </c>
      <c r="M35" s="106">
        <v>2289745.13</v>
      </c>
      <c r="N35" s="106">
        <v>2078167.45</v>
      </c>
      <c r="O35" s="106">
        <v>803475.18</v>
      </c>
      <c r="P35" s="106">
        <v>0</v>
      </c>
      <c r="Q35" s="106">
        <f t="shared" si="2"/>
        <v>11983362.73</v>
      </c>
      <c r="R35" s="10">
        <f t="shared" si="6"/>
        <v>2177754.43</v>
      </c>
    </row>
    <row r="36" spans="2:18" ht="47.25" customHeight="1">
      <c r="B36" s="8" t="s">
        <v>32</v>
      </c>
      <c r="C36" s="9">
        <v>898513807</v>
      </c>
      <c r="D36" s="9">
        <v>579804985.35</v>
      </c>
      <c r="E36" s="106">
        <v>5608700</v>
      </c>
      <c r="F36" s="106">
        <v>4388086.39</v>
      </c>
      <c r="G36" s="106">
        <v>5706760.55</v>
      </c>
      <c r="H36" s="106">
        <v>12408492.1</v>
      </c>
      <c r="I36" s="106">
        <v>4083683.33</v>
      </c>
      <c r="J36" s="106">
        <v>2989583.34</v>
      </c>
      <c r="K36" s="106">
        <v>7639964.94</v>
      </c>
      <c r="L36" s="106">
        <v>1549342</v>
      </c>
      <c r="M36" s="106">
        <v>2155987.98</v>
      </c>
      <c r="N36" s="106">
        <v>4719211.81</v>
      </c>
      <c r="O36" s="106">
        <v>14982160.14</v>
      </c>
      <c r="P36" s="106">
        <v>0</v>
      </c>
      <c r="Q36" s="106">
        <f t="shared" si="2"/>
        <v>66231972.57999999</v>
      </c>
      <c r="R36" s="10">
        <f t="shared" si="6"/>
        <v>28112039.04</v>
      </c>
    </row>
    <row r="37" spans="2:18" ht="30" customHeight="1">
      <c r="B37" s="8" t="s">
        <v>33</v>
      </c>
      <c r="C37" s="9">
        <v>76936157</v>
      </c>
      <c r="D37" s="9">
        <v>29836577</v>
      </c>
      <c r="E37" s="106">
        <v>0</v>
      </c>
      <c r="F37" s="106">
        <v>0</v>
      </c>
      <c r="G37" s="106">
        <v>1490871</v>
      </c>
      <c r="H37" s="106">
        <v>1731945</v>
      </c>
      <c r="I37" s="106">
        <v>8249</v>
      </c>
      <c r="J37" s="106">
        <v>1913570</v>
      </c>
      <c r="K37" s="106">
        <v>816439.05</v>
      </c>
      <c r="L37" s="106">
        <v>4106613</v>
      </c>
      <c r="M37" s="106">
        <v>925042.12</v>
      </c>
      <c r="N37" s="106">
        <v>555151.15</v>
      </c>
      <c r="O37" s="106">
        <v>426806</v>
      </c>
      <c r="P37" s="106">
        <v>0</v>
      </c>
      <c r="Q37" s="106">
        <f t="shared" si="2"/>
        <v>11974686.32</v>
      </c>
      <c r="R37" s="10">
        <f t="shared" si="6"/>
        <v>3222816</v>
      </c>
    </row>
    <row r="38" spans="2:20" ht="32.25" customHeight="1">
      <c r="B38" s="11" t="s">
        <v>34</v>
      </c>
      <c r="C38" s="5">
        <f aca="true" t="shared" si="7" ref="C38:D38">C39+C40+C41+C42+C43+C44+C45+C46+C47</f>
        <v>285308972</v>
      </c>
      <c r="D38" s="5">
        <f t="shared" si="7"/>
        <v>170715429.31</v>
      </c>
      <c r="E38" s="105">
        <f>E39+E40+E41+E42+E43+E44+E45+E46+E47</f>
        <v>3251670.56</v>
      </c>
      <c r="F38" s="105">
        <f>F39+F40+F41+F42+F43+F44+F45+F46+F47</f>
        <v>7762125.54</v>
      </c>
      <c r="G38" s="105">
        <f>G39+G40+G41+G42+G43+G44+G45+G46+G47</f>
        <v>4697364.29</v>
      </c>
      <c r="H38" s="105">
        <f aca="true" t="shared" si="8" ref="H38:N38">H39+H40+H41+H42+H43+H44+H45+H46+H47</f>
        <v>7741244.48</v>
      </c>
      <c r="I38" s="105">
        <f t="shared" si="8"/>
        <v>4856653.6</v>
      </c>
      <c r="J38" s="105">
        <f t="shared" si="8"/>
        <v>12521355.229999999</v>
      </c>
      <c r="K38" s="105">
        <f t="shared" si="8"/>
        <v>10702303.18</v>
      </c>
      <c r="L38" s="105">
        <f t="shared" si="8"/>
        <v>9239002.469999999</v>
      </c>
      <c r="M38" s="105">
        <f t="shared" si="8"/>
        <v>9904957.16</v>
      </c>
      <c r="N38" s="105">
        <f t="shared" si="8"/>
        <v>6307734.86</v>
      </c>
      <c r="O38" s="105">
        <f>O39+O40+O41+O42+O43+O44+O45+O46+O47</f>
        <v>6549739.84</v>
      </c>
      <c r="P38" s="105">
        <f>P39+P40+P41+P42+P43+P44+P45+P46+P47</f>
        <v>0</v>
      </c>
      <c r="Q38" s="105">
        <f>Q39+Q40+Q41+Q42+Q43+Q44+Q45+Q46+Q47</f>
        <v>83534151.21</v>
      </c>
      <c r="R38" s="6">
        <f>SUM(E38:H38)</f>
        <v>23452404.87</v>
      </c>
      <c r="T38" s="90"/>
    </row>
    <row r="39" spans="2:20" ht="26.25" customHeight="1">
      <c r="B39" s="8" t="s">
        <v>35</v>
      </c>
      <c r="C39" s="9">
        <v>57523099</v>
      </c>
      <c r="D39" s="9">
        <v>42323099</v>
      </c>
      <c r="E39" s="106">
        <v>2718576</v>
      </c>
      <c r="F39" s="106">
        <v>2466088</v>
      </c>
      <c r="G39" s="106">
        <v>3028673.2</v>
      </c>
      <c r="H39" s="106">
        <v>3541064.4</v>
      </c>
      <c r="I39" s="106">
        <v>2779346</v>
      </c>
      <c r="J39" s="106">
        <v>3328198.94</v>
      </c>
      <c r="K39" s="106">
        <v>2792854.77</v>
      </c>
      <c r="L39" s="106">
        <v>2632644</v>
      </c>
      <c r="M39" s="106">
        <v>2910979.61</v>
      </c>
      <c r="N39" s="106">
        <v>3642582.29</v>
      </c>
      <c r="O39" s="106">
        <v>2827440</v>
      </c>
      <c r="P39" s="106">
        <v>0</v>
      </c>
      <c r="Q39" s="106">
        <f t="shared" si="2"/>
        <v>32668447.209999997</v>
      </c>
      <c r="R39" s="10">
        <f>SUM(E39:H39)</f>
        <v>11754401.6</v>
      </c>
      <c r="T39" s="89"/>
    </row>
    <row r="40" spans="2:18" ht="26.25" customHeight="1">
      <c r="B40" s="8" t="s">
        <v>36</v>
      </c>
      <c r="C40" s="9">
        <v>25327700</v>
      </c>
      <c r="D40" s="9">
        <v>9077150.31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127735</v>
      </c>
      <c r="L40" s="106">
        <v>118000</v>
      </c>
      <c r="M40" s="106">
        <v>1616803.5</v>
      </c>
      <c r="N40" s="106">
        <v>0</v>
      </c>
      <c r="O40" s="106">
        <v>0</v>
      </c>
      <c r="P40" s="106">
        <v>0</v>
      </c>
      <c r="Q40" s="106">
        <f t="shared" si="2"/>
        <v>1862538.5</v>
      </c>
      <c r="R40" s="10">
        <f aca="true" t="shared" si="9" ref="R40:R47">SUM(E40:H40)</f>
        <v>0</v>
      </c>
    </row>
    <row r="41" spans="2:18" ht="26.25" customHeight="1">
      <c r="B41" s="8" t="s">
        <v>37</v>
      </c>
      <c r="C41" s="9">
        <v>27022599</v>
      </c>
      <c r="D41" s="9">
        <v>17189175</v>
      </c>
      <c r="E41" s="106">
        <v>119882.1</v>
      </c>
      <c r="F41" s="106">
        <v>0</v>
      </c>
      <c r="G41" s="106">
        <v>174605.74</v>
      </c>
      <c r="H41" s="106">
        <v>290464</v>
      </c>
      <c r="I41" s="106">
        <v>1036263.99</v>
      </c>
      <c r="J41" s="106">
        <v>381140</v>
      </c>
      <c r="K41" s="106">
        <v>48879.14</v>
      </c>
      <c r="L41" s="106">
        <v>1361536.39</v>
      </c>
      <c r="M41" s="106">
        <v>175938</v>
      </c>
      <c r="N41" s="106">
        <v>30250</v>
      </c>
      <c r="O41" s="106">
        <v>42800</v>
      </c>
      <c r="P41" s="106">
        <v>0</v>
      </c>
      <c r="Q41" s="106">
        <f t="shared" si="2"/>
        <v>3661759.36</v>
      </c>
      <c r="R41" s="10">
        <f t="shared" si="9"/>
        <v>584951.84</v>
      </c>
    </row>
    <row r="42" spans="2:18" ht="30.75" customHeight="1">
      <c r="B42" s="8" t="s">
        <v>38</v>
      </c>
      <c r="C42" s="9">
        <v>1074578</v>
      </c>
      <c r="D42" s="9">
        <v>1074578</v>
      </c>
      <c r="E42" s="106">
        <v>0</v>
      </c>
      <c r="F42" s="106">
        <v>0</v>
      </c>
      <c r="G42" s="106">
        <v>0</v>
      </c>
      <c r="H42" s="106">
        <v>0</v>
      </c>
      <c r="I42" s="106">
        <v>85130.63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f t="shared" si="2"/>
        <v>85130.63</v>
      </c>
      <c r="R42" s="10">
        <f t="shared" si="9"/>
        <v>0</v>
      </c>
    </row>
    <row r="43" spans="2:18" ht="30.75" customHeight="1">
      <c r="B43" s="8" t="s">
        <v>39</v>
      </c>
      <c r="C43" s="9">
        <v>5453582</v>
      </c>
      <c r="D43" s="9">
        <v>3703582</v>
      </c>
      <c r="E43" s="106">
        <v>0</v>
      </c>
      <c r="F43" s="106">
        <v>0</v>
      </c>
      <c r="G43" s="106">
        <v>646011.94</v>
      </c>
      <c r="H43" s="106">
        <v>154891.01</v>
      </c>
      <c r="I43" s="106">
        <v>0</v>
      </c>
      <c r="J43" s="106">
        <v>232785.81</v>
      </c>
      <c r="K43" s="106">
        <v>-132051.48</v>
      </c>
      <c r="L43" s="106">
        <v>449544.6</v>
      </c>
      <c r="M43" s="106">
        <v>302965.15</v>
      </c>
      <c r="N43" s="106">
        <v>38093.85</v>
      </c>
      <c r="O43" s="106">
        <v>0</v>
      </c>
      <c r="P43" s="106">
        <v>0</v>
      </c>
      <c r="Q43" s="106">
        <f t="shared" si="2"/>
        <v>1692240.88</v>
      </c>
      <c r="R43" s="10">
        <f t="shared" si="9"/>
        <v>800902.95</v>
      </c>
    </row>
    <row r="44" spans="2:18" ht="39.75" customHeight="1">
      <c r="B44" s="8" t="s">
        <v>40</v>
      </c>
      <c r="C44" s="9">
        <v>8722877</v>
      </c>
      <c r="D44" s="9">
        <v>2992877</v>
      </c>
      <c r="E44" s="106">
        <v>0</v>
      </c>
      <c r="F44" s="106">
        <v>15080.4</v>
      </c>
      <c r="G44" s="106">
        <v>0</v>
      </c>
      <c r="H44" s="106">
        <v>0</v>
      </c>
      <c r="I44" s="106">
        <v>40002</v>
      </c>
      <c r="J44" s="106">
        <v>0</v>
      </c>
      <c r="K44" s="106">
        <v>3898.15</v>
      </c>
      <c r="L44" s="106">
        <v>403609.15</v>
      </c>
      <c r="M44" s="106">
        <v>0</v>
      </c>
      <c r="N44" s="106">
        <v>46948.44</v>
      </c>
      <c r="O44" s="106">
        <v>20060</v>
      </c>
      <c r="P44" s="106">
        <v>0</v>
      </c>
      <c r="Q44" s="106">
        <f t="shared" si="2"/>
        <v>529598.14</v>
      </c>
      <c r="R44" s="10">
        <f t="shared" si="9"/>
        <v>15080.4</v>
      </c>
    </row>
    <row r="45" spans="2:18" ht="39.75" customHeight="1">
      <c r="B45" s="8" t="s">
        <v>41</v>
      </c>
      <c r="C45" s="97">
        <v>54257879</v>
      </c>
      <c r="D45" s="97">
        <v>52897010</v>
      </c>
      <c r="E45" s="106">
        <v>0</v>
      </c>
      <c r="F45" s="106">
        <v>2748555.22</v>
      </c>
      <c r="G45" s="106">
        <v>0</v>
      </c>
      <c r="H45" s="106">
        <v>169140.48</v>
      </c>
      <c r="I45" s="106">
        <v>0</v>
      </c>
      <c r="J45" s="106">
        <v>7287829.47</v>
      </c>
      <c r="K45" s="106">
        <v>4372054.55</v>
      </c>
      <c r="L45" s="106">
        <v>2819472.25</v>
      </c>
      <c r="M45" s="106">
        <v>2271430.1</v>
      </c>
      <c r="N45" s="106">
        <v>1602759.12</v>
      </c>
      <c r="O45" s="106">
        <v>3488000</v>
      </c>
      <c r="P45" s="106">
        <v>0</v>
      </c>
      <c r="Q45" s="106">
        <f t="shared" si="2"/>
        <v>24759241.19</v>
      </c>
      <c r="R45" s="10">
        <f t="shared" si="9"/>
        <v>2917695.7</v>
      </c>
    </row>
    <row r="46" spans="2:18" ht="42.75" customHeight="1">
      <c r="B46" s="8" t="s">
        <v>42</v>
      </c>
      <c r="C46" s="97">
        <v>0</v>
      </c>
      <c r="D46" s="97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f t="shared" si="2"/>
        <v>0</v>
      </c>
      <c r="R46" s="10">
        <f t="shared" si="9"/>
        <v>0</v>
      </c>
    </row>
    <row r="47" spans="2:18" ht="33" customHeight="1">
      <c r="B47" s="8" t="s">
        <v>43</v>
      </c>
      <c r="C47" s="97">
        <v>105926658</v>
      </c>
      <c r="D47" s="97">
        <v>41457958</v>
      </c>
      <c r="E47" s="106">
        <v>413212.46</v>
      </c>
      <c r="F47" s="106">
        <v>2532401.92</v>
      </c>
      <c r="G47" s="106">
        <v>848073.41</v>
      </c>
      <c r="H47" s="106">
        <v>3585684.59</v>
      </c>
      <c r="I47" s="106">
        <v>915910.98</v>
      </c>
      <c r="J47" s="106">
        <v>1291401.01</v>
      </c>
      <c r="K47" s="106">
        <v>3488933.05</v>
      </c>
      <c r="L47" s="106">
        <v>1454196.08</v>
      </c>
      <c r="M47" s="106">
        <v>2626840.8</v>
      </c>
      <c r="N47" s="106">
        <v>947101.16</v>
      </c>
      <c r="O47" s="106">
        <v>171439.84</v>
      </c>
      <c r="P47" s="106">
        <v>0</v>
      </c>
      <c r="Q47" s="106">
        <f t="shared" si="2"/>
        <v>18275195.299999997</v>
      </c>
      <c r="R47" s="10">
        <f t="shared" si="9"/>
        <v>7379372.38</v>
      </c>
    </row>
    <row r="48" spans="2:20" ht="33" customHeight="1">
      <c r="B48" s="11" t="s">
        <v>44</v>
      </c>
      <c r="C48" s="5">
        <f aca="true" t="shared" si="10" ref="C48:Q48">C49+C50+C53+C54+C55+C56+C57+C58</f>
        <v>2209122410</v>
      </c>
      <c r="D48" s="5">
        <f t="shared" si="10"/>
        <v>8875023617</v>
      </c>
      <c r="E48" s="105">
        <f t="shared" si="10"/>
        <v>111026109</v>
      </c>
      <c r="F48" s="105">
        <f t="shared" si="10"/>
        <v>117211116</v>
      </c>
      <c r="G48" s="105">
        <f t="shared" si="10"/>
        <v>354793098.19</v>
      </c>
      <c r="H48" s="105">
        <f t="shared" si="10"/>
        <v>122828783.16</v>
      </c>
      <c r="I48" s="105">
        <f t="shared" si="10"/>
        <v>242880871.82</v>
      </c>
      <c r="J48" s="105">
        <f t="shared" si="10"/>
        <v>212488268.45999998</v>
      </c>
      <c r="K48" s="105">
        <f t="shared" si="10"/>
        <v>158928834.75</v>
      </c>
      <c r="L48" s="105">
        <f t="shared" si="10"/>
        <v>957028465.66</v>
      </c>
      <c r="M48" s="105">
        <f t="shared" si="10"/>
        <v>944600592.46</v>
      </c>
      <c r="N48" s="105">
        <f t="shared" si="10"/>
        <v>1137754836.99</v>
      </c>
      <c r="O48" s="105">
        <f t="shared" si="10"/>
        <v>2741002006.36</v>
      </c>
      <c r="P48" s="105">
        <f t="shared" si="10"/>
        <v>0</v>
      </c>
      <c r="Q48" s="105">
        <f t="shared" si="10"/>
        <v>7100542982.849999</v>
      </c>
      <c r="R48" s="6">
        <f>SUM(E48:H48)</f>
        <v>705859106.35</v>
      </c>
      <c r="T48" s="90"/>
    </row>
    <row r="49" spans="2:18" ht="32.25" customHeight="1">
      <c r="B49" s="8" t="s">
        <v>45</v>
      </c>
      <c r="C49" s="97">
        <v>177559188</v>
      </c>
      <c r="D49" s="97">
        <v>183188664</v>
      </c>
      <c r="E49" s="106">
        <v>0</v>
      </c>
      <c r="F49" s="106">
        <v>0</v>
      </c>
      <c r="G49" s="106">
        <v>660832.33</v>
      </c>
      <c r="H49" s="106">
        <v>501000</v>
      </c>
      <c r="I49" s="106">
        <v>2339164.99</v>
      </c>
      <c r="J49" s="106">
        <v>75000</v>
      </c>
      <c r="K49" s="106">
        <v>884999</v>
      </c>
      <c r="L49" s="106">
        <v>20885426.66</v>
      </c>
      <c r="M49" s="106">
        <v>28776254.18</v>
      </c>
      <c r="N49" s="106">
        <v>4784102</v>
      </c>
      <c r="O49" s="106">
        <v>26577895.76</v>
      </c>
      <c r="P49" s="106">
        <v>0</v>
      </c>
      <c r="Q49" s="106">
        <f t="shared" si="2"/>
        <v>85484674.92</v>
      </c>
      <c r="R49" s="10">
        <f>SUM(E49:H49)</f>
        <v>1161832.33</v>
      </c>
    </row>
    <row r="50" spans="2:18" ht="31.5" customHeight="1" thickBot="1">
      <c r="B50" s="12" t="s">
        <v>46</v>
      </c>
      <c r="C50" s="99">
        <v>1204053725</v>
      </c>
      <c r="D50" s="99">
        <v>1314325455</v>
      </c>
      <c r="E50" s="13">
        <v>87930256</v>
      </c>
      <c r="F50" s="13">
        <v>94115263</v>
      </c>
      <c r="G50" s="13">
        <v>99705952</v>
      </c>
      <c r="H50" s="13">
        <v>88508710</v>
      </c>
      <c r="I50" s="13">
        <v>99705952</v>
      </c>
      <c r="J50" s="13">
        <v>111882880.07</v>
      </c>
      <c r="K50" s="13">
        <v>107025211</v>
      </c>
      <c r="L50" s="13">
        <v>94107331</v>
      </c>
      <c r="M50" s="13">
        <v>96277337.29</v>
      </c>
      <c r="N50" s="13">
        <v>96656381.94</v>
      </c>
      <c r="O50" s="13">
        <v>131465192.76</v>
      </c>
      <c r="P50" s="13">
        <v>0</v>
      </c>
      <c r="Q50" s="13">
        <f t="shared" si="2"/>
        <v>1107380467.06</v>
      </c>
      <c r="R50" s="14">
        <f>SUM(E50:H50)</f>
        <v>370260181</v>
      </c>
    </row>
    <row r="51" spans="2:18" ht="12" customHeight="1">
      <c r="B51" s="15"/>
      <c r="C51" s="100"/>
      <c r="D51" s="100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">
        <f aca="true" t="shared" si="11" ref="R51:R54">SUM(E51:G51)</f>
        <v>0</v>
      </c>
    </row>
    <row r="52" spans="2:18" ht="11.25" customHeight="1" thickBot="1">
      <c r="B52" s="15"/>
      <c r="C52" s="100"/>
      <c r="D52" s="100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">
        <f t="shared" si="11"/>
        <v>0</v>
      </c>
    </row>
    <row r="53" spans="2:18" ht="41.25" customHeight="1">
      <c r="B53" s="16" t="s">
        <v>47</v>
      </c>
      <c r="C53" s="101">
        <v>0</v>
      </c>
      <c r="D53" s="101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35000000</v>
      </c>
      <c r="N53" s="17">
        <v>0</v>
      </c>
      <c r="O53" s="17">
        <v>0</v>
      </c>
      <c r="P53" s="17">
        <v>0</v>
      </c>
      <c r="Q53" s="17">
        <f t="shared" si="2"/>
        <v>35000000</v>
      </c>
      <c r="R53" s="18">
        <f t="shared" si="11"/>
        <v>0</v>
      </c>
    </row>
    <row r="54" spans="2:18" ht="41.25" customHeight="1">
      <c r="B54" s="8" t="s">
        <v>48</v>
      </c>
      <c r="C54" s="97"/>
      <c r="D54" s="97"/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23095853</v>
      </c>
      <c r="N54" s="106">
        <v>0</v>
      </c>
      <c r="O54" s="106">
        <v>0</v>
      </c>
      <c r="P54" s="106">
        <v>0</v>
      </c>
      <c r="Q54" s="106">
        <f t="shared" si="2"/>
        <v>23095853</v>
      </c>
      <c r="R54" s="10">
        <f t="shared" si="11"/>
        <v>0</v>
      </c>
    </row>
    <row r="55" spans="2:18" ht="41.25" customHeight="1">
      <c r="B55" s="8" t="s">
        <v>49</v>
      </c>
      <c r="C55" s="97">
        <v>798874606</v>
      </c>
      <c r="D55" s="97">
        <v>308383026</v>
      </c>
      <c r="E55" s="106">
        <v>23095853</v>
      </c>
      <c r="F55" s="106">
        <v>23095853</v>
      </c>
      <c r="G55" s="106">
        <v>23095853</v>
      </c>
      <c r="H55" s="106">
        <v>4483113.07</v>
      </c>
      <c r="I55" s="106">
        <v>40849684.55</v>
      </c>
      <c r="J55" s="106">
        <v>4292007.92</v>
      </c>
      <c r="K55" s="106">
        <v>42853869</v>
      </c>
      <c r="L55" s="106">
        <v>23095853</v>
      </c>
      <c r="M55" s="106">
        <v>0</v>
      </c>
      <c r="N55" s="106">
        <v>253337837</v>
      </c>
      <c r="O55" s="106">
        <v>46191696</v>
      </c>
      <c r="P55" s="106">
        <v>0</v>
      </c>
      <c r="Q55" s="106">
        <f t="shared" si="2"/>
        <v>484391619.53999996</v>
      </c>
      <c r="R55" s="10">
        <f>SUM(E55:H55)</f>
        <v>73770672.07</v>
      </c>
    </row>
    <row r="56" spans="2:18" ht="41.25" customHeight="1">
      <c r="B56" s="8" t="s">
        <v>50</v>
      </c>
      <c r="C56" s="97"/>
      <c r="D56" s="97">
        <v>7040491581</v>
      </c>
      <c r="E56" s="106">
        <v>0</v>
      </c>
      <c r="F56" s="106">
        <v>0</v>
      </c>
      <c r="G56" s="106">
        <v>229146564.72</v>
      </c>
      <c r="H56" s="106">
        <v>29147480.92</v>
      </c>
      <c r="I56" s="106">
        <v>83617399.9</v>
      </c>
      <c r="J56" s="106">
        <v>96238380.47</v>
      </c>
      <c r="K56" s="106">
        <v>8164755.75</v>
      </c>
      <c r="L56" s="106">
        <v>818025030.49</v>
      </c>
      <c r="M56" s="106">
        <v>761451147.99</v>
      </c>
      <c r="N56" s="106">
        <v>782976516.05</v>
      </c>
      <c r="O56" s="106">
        <v>2536767221.84</v>
      </c>
      <c r="P56" s="106">
        <v>0</v>
      </c>
      <c r="Q56" s="106">
        <f>E56+F56+G56+H56+I56+J56+K56+L56+M56+N56+O56+P56</f>
        <v>5345534498.13</v>
      </c>
      <c r="R56" s="10">
        <f aca="true" t="shared" si="12" ref="R56:R58">SUM(E56:H56)</f>
        <v>258294045.64</v>
      </c>
    </row>
    <row r="57" spans="2:18" ht="32.25" customHeight="1">
      <c r="B57" s="8" t="s">
        <v>51</v>
      </c>
      <c r="C57" s="97">
        <v>28634891</v>
      </c>
      <c r="D57" s="97">
        <v>28634891</v>
      </c>
      <c r="E57" s="106">
        <v>0</v>
      </c>
      <c r="F57" s="106">
        <v>0</v>
      </c>
      <c r="G57" s="106">
        <v>2183896.14</v>
      </c>
      <c r="H57" s="106">
        <v>188479.17</v>
      </c>
      <c r="I57" s="106">
        <v>16368670.38</v>
      </c>
      <c r="J57" s="106">
        <v>0</v>
      </c>
      <c r="K57" s="106">
        <v>0</v>
      </c>
      <c r="L57" s="106">
        <v>914824.51</v>
      </c>
      <c r="M57" s="106">
        <v>0</v>
      </c>
      <c r="N57" s="106">
        <v>0</v>
      </c>
      <c r="O57" s="106">
        <v>0</v>
      </c>
      <c r="P57" s="106">
        <v>0</v>
      </c>
      <c r="Q57" s="106">
        <f t="shared" si="2"/>
        <v>19655870.200000003</v>
      </c>
      <c r="R57" s="10">
        <f t="shared" si="12"/>
        <v>2372375.31</v>
      </c>
    </row>
    <row r="58" spans="2:18" ht="43.5" customHeight="1">
      <c r="B58" s="8" t="s">
        <v>52</v>
      </c>
      <c r="C58" s="97"/>
      <c r="D58" s="97"/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f t="shared" si="2"/>
        <v>0</v>
      </c>
      <c r="R58" s="10">
        <f t="shared" si="12"/>
        <v>0</v>
      </c>
    </row>
    <row r="59" spans="2:18" ht="30" customHeight="1">
      <c r="B59" s="11" t="s">
        <v>53</v>
      </c>
      <c r="C59" s="5">
        <f aca="true" t="shared" si="13" ref="C59:D59">C60+C61+C62-C63+C64+C65+C66</f>
        <v>35000000</v>
      </c>
      <c r="D59" s="5">
        <f t="shared" si="13"/>
        <v>35000000</v>
      </c>
      <c r="E59" s="105">
        <f>E60+E61+E62-E63+E64+E65+E66</f>
        <v>0</v>
      </c>
      <c r="F59" s="105">
        <f>F60+F61+F62-F63+F64+F65+F66</f>
        <v>0</v>
      </c>
      <c r="G59" s="105">
        <f>G60+G61+G62-G63+G64+G65+G66</f>
        <v>4999998</v>
      </c>
      <c r="H59" s="105">
        <f aca="true" t="shared" si="14" ref="H59:Q59">H60+H61+H62-H63+H64+H65+H66</f>
        <v>666666</v>
      </c>
      <c r="I59" s="105">
        <f t="shared" si="14"/>
        <v>5222220.88</v>
      </c>
      <c r="J59" s="105">
        <f t="shared" si="14"/>
        <v>1111110.45</v>
      </c>
      <c r="K59" s="105">
        <f t="shared" si="14"/>
        <v>666666</v>
      </c>
      <c r="L59" s="105">
        <f t="shared" si="14"/>
        <v>3000000</v>
      </c>
      <c r="M59" s="105">
        <f t="shared" si="14"/>
        <v>666666</v>
      </c>
      <c r="N59" s="105">
        <f t="shared" si="14"/>
        <v>1666666</v>
      </c>
      <c r="O59" s="105">
        <f t="shared" si="14"/>
        <v>313026386.92</v>
      </c>
      <c r="P59" s="105">
        <f>P60+P61+P62-P63+P64+P65+P66</f>
        <v>0</v>
      </c>
      <c r="Q59" s="105">
        <f t="shared" si="14"/>
        <v>331026380.25</v>
      </c>
      <c r="R59" s="6">
        <f>SUM(E59:H59)</f>
        <v>5666664</v>
      </c>
    </row>
    <row r="60" spans="2:18" ht="46.5" customHeight="1">
      <c r="B60" s="8" t="s">
        <v>54</v>
      </c>
      <c r="C60" s="97"/>
      <c r="D60" s="97"/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f t="shared" si="2"/>
        <v>0</v>
      </c>
      <c r="R60" s="10">
        <f>+E60+F60+G60+H60</f>
        <v>0</v>
      </c>
    </row>
    <row r="61" spans="2:18" ht="46.5" customHeight="1">
      <c r="B61" s="8" t="s">
        <v>55</v>
      </c>
      <c r="C61" s="97">
        <v>35000000</v>
      </c>
      <c r="D61" s="97">
        <v>35000000</v>
      </c>
      <c r="E61" s="106">
        <v>0</v>
      </c>
      <c r="F61" s="106">
        <v>0</v>
      </c>
      <c r="G61" s="106">
        <v>4999998</v>
      </c>
      <c r="H61" s="106">
        <v>666666</v>
      </c>
      <c r="I61" s="106">
        <v>5222220.88</v>
      </c>
      <c r="J61" s="106">
        <v>1111110.45</v>
      </c>
      <c r="K61" s="106">
        <v>666666</v>
      </c>
      <c r="L61" s="106">
        <v>3000000</v>
      </c>
      <c r="M61" s="106">
        <v>666666</v>
      </c>
      <c r="N61" s="106">
        <v>1666666</v>
      </c>
      <c r="O61" s="106">
        <v>313026386.92</v>
      </c>
      <c r="P61" s="106">
        <v>0</v>
      </c>
      <c r="Q61" s="106">
        <f t="shared" si="2"/>
        <v>331026380.25</v>
      </c>
      <c r="R61" s="10">
        <f aca="true" t="shared" si="15" ref="R61:R66">+E61+F61+G61+H61</f>
        <v>5666664</v>
      </c>
    </row>
    <row r="62" spans="2:18" ht="46.5" customHeight="1">
      <c r="B62" s="8" t="s">
        <v>56</v>
      </c>
      <c r="C62" s="97">
        <v>0</v>
      </c>
      <c r="D62" s="97">
        <v>0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f t="shared" si="2"/>
        <v>0</v>
      </c>
      <c r="R62" s="10">
        <f t="shared" si="15"/>
        <v>0</v>
      </c>
    </row>
    <row r="63" spans="2:18" ht="46.5" customHeight="1">
      <c r="B63" s="8" t="s">
        <v>57</v>
      </c>
      <c r="C63" s="97">
        <v>0</v>
      </c>
      <c r="D63" s="97">
        <v>0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f t="shared" si="2"/>
        <v>0</v>
      </c>
      <c r="R63" s="10">
        <f t="shared" si="15"/>
        <v>0</v>
      </c>
    </row>
    <row r="64" spans="2:18" ht="42.75" customHeight="1">
      <c r="B64" s="8" t="s">
        <v>58</v>
      </c>
      <c r="C64" s="97">
        <v>0</v>
      </c>
      <c r="D64" s="97">
        <v>0</v>
      </c>
      <c r="E64" s="106">
        <v>0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f t="shared" si="2"/>
        <v>0</v>
      </c>
      <c r="R64" s="10">
        <f t="shared" si="15"/>
        <v>0</v>
      </c>
    </row>
    <row r="65" spans="2:18" ht="42.75" customHeight="1">
      <c r="B65" s="8" t="s">
        <v>59</v>
      </c>
      <c r="C65" s="97">
        <v>0</v>
      </c>
      <c r="D65" s="97">
        <v>0</v>
      </c>
      <c r="E65" s="106">
        <v>0</v>
      </c>
      <c r="F65" s="106">
        <v>0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f t="shared" si="2"/>
        <v>0</v>
      </c>
      <c r="R65" s="10">
        <f t="shared" si="15"/>
        <v>0</v>
      </c>
    </row>
    <row r="66" spans="2:18" ht="32.25" customHeight="1">
      <c r="B66" s="8" t="s">
        <v>60</v>
      </c>
      <c r="C66" s="97">
        <v>0</v>
      </c>
      <c r="D66" s="97">
        <v>0</v>
      </c>
      <c r="E66" s="106">
        <v>0</v>
      </c>
      <c r="F66" s="106">
        <v>0</v>
      </c>
      <c r="G66" s="106">
        <v>0</v>
      </c>
      <c r="H66" s="106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06">
        <f t="shared" si="2"/>
        <v>0</v>
      </c>
      <c r="R66" s="10">
        <f t="shared" si="15"/>
        <v>0</v>
      </c>
    </row>
    <row r="67" spans="2:18" ht="32.25" customHeight="1">
      <c r="B67" s="11" t="s">
        <v>61</v>
      </c>
      <c r="C67" s="5">
        <f aca="true" t="shared" si="16" ref="C67:D67">C68+C69+C70+C71+C72+C73+C74+C75+C76</f>
        <v>102387097</v>
      </c>
      <c r="D67" s="5">
        <f t="shared" si="16"/>
        <v>82627272</v>
      </c>
      <c r="E67" s="105">
        <f>E68+E69+E70+E71+E72+E73+E74+E75+E76</f>
        <v>0</v>
      </c>
      <c r="F67" s="105">
        <f>F68+F69+F70+F71+F72+F73+F74+F75+F76</f>
        <v>0</v>
      </c>
      <c r="G67" s="105">
        <f>G68+G69+G70+G71+G72+G73+G74+G75+G76</f>
        <v>3201811.9899999998</v>
      </c>
      <c r="H67" s="105">
        <f>H68+H69+H70+H71+H72+H73+H74+H75+H76</f>
        <v>447798.62</v>
      </c>
      <c r="I67" s="105">
        <f aca="true" t="shared" si="17" ref="I67:P67">I68+I69+I70+I71+I72+I73+I74+I75+I76</f>
        <v>1064636.42</v>
      </c>
      <c r="J67" s="105">
        <f t="shared" si="17"/>
        <v>1092121.99</v>
      </c>
      <c r="K67" s="105">
        <f t="shared" si="17"/>
        <v>38780.7</v>
      </c>
      <c r="L67" s="105">
        <f t="shared" si="17"/>
        <v>0</v>
      </c>
      <c r="M67" s="105">
        <f t="shared" si="17"/>
        <v>652189.0700000001</v>
      </c>
      <c r="N67" s="105">
        <f t="shared" si="17"/>
        <v>1326820.4</v>
      </c>
      <c r="O67" s="105">
        <f t="shared" si="17"/>
        <v>1988466.18</v>
      </c>
      <c r="P67" s="105">
        <f t="shared" si="17"/>
        <v>0</v>
      </c>
      <c r="Q67" s="105">
        <f>Q68+Q69+Q70+Q71+Q72+Q73+Q74+Q75+Q76</f>
        <v>9812625.37</v>
      </c>
      <c r="R67" s="6">
        <f>+E67+F67+G67+H67</f>
        <v>3649610.61</v>
      </c>
    </row>
    <row r="68" spans="2:18" ht="25.5" customHeight="1">
      <c r="B68" s="8" t="s">
        <v>62</v>
      </c>
      <c r="C68" s="97">
        <v>58021072</v>
      </c>
      <c r="D68" s="97">
        <v>36014346.8</v>
      </c>
      <c r="E68" s="106">
        <v>0</v>
      </c>
      <c r="F68" s="106">
        <v>0</v>
      </c>
      <c r="G68" s="106">
        <v>28744.8</v>
      </c>
      <c r="H68" s="106">
        <v>0</v>
      </c>
      <c r="I68" s="106">
        <v>337836.41</v>
      </c>
      <c r="J68" s="106">
        <v>1058941.96</v>
      </c>
      <c r="K68" s="106">
        <v>0</v>
      </c>
      <c r="L68" s="106">
        <v>0</v>
      </c>
      <c r="M68" s="106">
        <v>492889.07</v>
      </c>
      <c r="N68" s="106">
        <v>1310830.4</v>
      </c>
      <c r="O68" s="106">
        <v>1988466.18</v>
      </c>
      <c r="P68" s="106">
        <v>0</v>
      </c>
      <c r="Q68" s="106">
        <f aca="true" t="shared" si="18" ref="Q68:Q76">E68+F68+G68+H68+I68+J68+K68+L68+M68+N68+O68+P68</f>
        <v>5217708.819999999</v>
      </c>
      <c r="R68" s="10">
        <f>+E68+F68+G68+H68</f>
        <v>28744.8</v>
      </c>
    </row>
    <row r="69" spans="2:18" ht="36" customHeight="1">
      <c r="B69" s="8" t="s">
        <v>63</v>
      </c>
      <c r="C69" s="97">
        <v>546500</v>
      </c>
      <c r="D69" s="97">
        <v>1931260</v>
      </c>
      <c r="E69" s="106">
        <v>0</v>
      </c>
      <c r="F69" s="106">
        <v>0</v>
      </c>
      <c r="G69" s="106">
        <v>51176.6</v>
      </c>
      <c r="H69" s="106">
        <v>381482.31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f t="shared" si="18"/>
        <v>432658.91</v>
      </c>
      <c r="R69" s="10">
        <f aca="true" t="shared" si="19" ref="R69:R76">+E69+F69+G69+H69</f>
        <v>432658.91</v>
      </c>
    </row>
    <row r="70" spans="2:18" ht="33.75" customHeight="1">
      <c r="B70" s="8" t="s">
        <v>64</v>
      </c>
      <c r="C70" s="97"/>
      <c r="D70" s="97">
        <v>50000</v>
      </c>
      <c r="E70" s="106">
        <v>0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f t="shared" si="18"/>
        <v>0</v>
      </c>
      <c r="R70" s="10">
        <f t="shared" si="19"/>
        <v>0</v>
      </c>
    </row>
    <row r="71" spans="2:18" ht="44.25" customHeight="1">
      <c r="B71" s="8" t="s">
        <v>65</v>
      </c>
      <c r="C71" s="97">
        <v>30200001</v>
      </c>
      <c r="D71" s="97">
        <v>32700001</v>
      </c>
      <c r="E71" s="106">
        <v>0</v>
      </c>
      <c r="F71" s="106">
        <v>0</v>
      </c>
      <c r="G71" s="106">
        <v>2255000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f t="shared" si="18"/>
        <v>2255000</v>
      </c>
      <c r="R71" s="10">
        <f t="shared" si="19"/>
        <v>2255000</v>
      </c>
    </row>
    <row r="72" spans="2:18" ht="35.25" customHeight="1">
      <c r="B72" s="8" t="s">
        <v>66</v>
      </c>
      <c r="C72" s="97">
        <v>3470444</v>
      </c>
      <c r="D72" s="97">
        <v>6582584.2</v>
      </c>
      <c r="E72" s="106">
        <v>0</v>
      </c>
      <c r="F72" s="106">
        <v>0</v>
      </c>
      <c r="G72" s="106">
        <v>747710.59</v>
      </c>
      <c r="H72" s="106">
        <v>66316.31</v>
      </c>
      <c r="I72" s="106">
        <v>726800.01</v>
      </c>
      <c r="J72" s="106">
        <v>33180.03</v>
      </c>
      <c r="K72" s="106">
        <v>38780.7</v>
      </c>
      <c r="L72" s="106">
        <v>0</v>
      </c>
      <c r="M72" s="106">
        <v>0</v>
      </c>
      <c r="N72" s="106">
        <v>15990</v>
      </c>
      <c r="O72" s="106">
        <v>0</v>
      </c>
      <c r="P72" s="106">
        <v>0</v>
      </c>
      <c r="Q72" s="106">
        <f t="shared" si="18"/>
        <v>1628777.64</v>
      </c>
      <c r="R72" s="10">
        <f t="shared" si="19"/>
        <v>814026.8999999999</v>
      </c>
    </row>
    <row r="73" spans="2:18" ht="30.75" customHeight="1">
      <c r="B73" s="8" t="s">
        <v>67</v>
      </c>
      <c r="C73" s="97">
        <v>2203564</v>
      </c>
      <c r="D73" s="97">
        <v>2103564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f t="shared" si="18"/>
        <v>0</v>
      </c>
      <c r="R73" s="10">
        <f t="shared" si="19"/>
        <v>0</v>
      </c>
    </row>
    <row r="74" spans="2:18" ht="30.75" customHeight="1">
      <c r="B74" s="8" t="s">
        <v>68</v>
      </c>
      <c r="C74" s="97"/>
      <c r="D74" s="97"/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f t="shared" si="18"/>
        <v>0</v>
      </c>
      <c r="R74" s="10">
        <f t="shared" si="19"/>
        <v>0</v>
      </c>
    </row>
    <row r="75" spans="2:18" ht="30" customHeight="1">
      <c r="B75" s="8" t="s">
        <v>69</v>
      </c>
      <c r="C75" s="97">
        <v>7945516</v>
      </c>
      <c r="D75" s="97">
        <v>2945516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f t="shared" si="18"/>
        <v>0</v>
      </c>
      <c r="R75" s="10">
        <f t="shared" si="19"/>
        <v>0</v>
      </c>
    </row>
    <row r="76" spans="2:18" ht="50.25" customHeight="1">
      <c r="B76" s="8" t="s">
        <v>70</v>
      </c>
      <c r="C76" s="97"/>
      <c r="D76" s="97">
        <v>300000</v>
      </c>
      <c r="E76" s="106">
        <v>0</v>
      </c>
      <c r="F76" s="106">
        <v>0</v>
      </c>
      <c r="G76" s="106">
        <v>119180</v>
      </c>
      <c r="H76" s="106">
        <v>0</v>
      </c>
      <c r="I76" s="106">
        <v>0</v>
      </c>
      <c r="J76" s="106">
        <v>0</v>
      </c>
      <c r="K76" s="106">
        <v>0</v>
      </c>
      <c r="L76" s="106">
        <v>0</v>
      </c>
      <c r="M76" s="106">
        <v>159300</v>
      </c>
      <c r="N76" s="106">
        <v>0</v>
      </c>
      <c r="O76" s="106">
        <v>0</v>
      </c>
      <c r="P76" s="106">
        <v>0</v>
      </c>
      <c r="Q76" s="106">
        <f t="shared" si="18"/>
        <v>278480</v>
      </c>
      <c r="R76" s="10">
        <f t="shared" si="19"/>
        <v>119180</v>
      </c>
    </row>
    <row r="77" spans="2:18" ht="28.5" customHeight="1">
      <c r="B77" s="11" t="s">
        <v>71</v>
      </c>
      <c r="C77" s="5">
        <f aca="true" t="shared" si="20" ref="C77:D77">C78+C79+C80-C81</f>
        <v>1200000</v>
      </c>
      <c r="D77" s="5">
        <f t="shared" si="20"/>
        <v>1200000</v>
      </c>
      <c r="E77" s="105">
        <f>E78+E79+E80-E81</f>
        <v>0</v>
      </c>
      <c r="F77" s="105">
        <f>F78+F79+F80-F81</f>
        <v>0</v>
      </c>
      <c r="G77" s="105">
        <f aca="true" t="shared" si="21" ref="G77:P77">G78+G79+G80-G81</f>
        <v>0</v>
      </c>
      <c r="H77" s="105">
        <f t="shared" si="21"/>
        <v>0</v>
      </c>
      <c r="I77" s="105">
        <f t="shared" si="21"/>
        <v>0</v>
      </c>
      <c r="J77" s="105">
        <f t="shared" si="21"/>
        <v>0</v>
      </c>
      <c r="K77" s="105">
        <f t="shared" si="21"/>
        <v>0</v>
      </c>
      <c r="L77" s="105">
        <f t="shared" si="21"/>
        <v>0</v>
      </c>
      <c r="M77" s="105">
        <f t="shared" si="21"/>
        <v>0</v>
      </c>
      <c r="N77" s="105">
        <f t="shared" si="21"/>
        <v>0</v>
      </c>
      <c r="O77" s="105">
        <f t="shared" si="21"/>
        <v>0</v>
      </c>
      <c r="P77" s="105">
        <f t="shared" si="21"/>
        <v>0</v>
      </c>
      <c r="Q77" s="105">
        <f>Q78+Q79+Q80-Q81</f>
        <v>0</v>
      </c>
      <c r="R77" s="123">
        <f aca="true" t="shared" si="22" ref="R77:R106">+E77</f>
        <v>0</v>
      </c>
    </row>
    <row r="78" spans="2:18" ht="24" customHeight="1">
      <c r="B78" s="8" t="s">
        <v>72</v>
      </c>
      <c r="C78" s="97">
        <v>1200000</v>
      </c>
      <c r="D78" s="97">
        <v>1200000</v>
      </c>
      <c r="E78" s="106">
        <v>0</v>
      </c>
      <c r="F78" s="106">
        <v>0</v>
      </c>
      <c r="G78" s="106">
        <v>0</v>
      </c>
      <c r="H78" s="106">
        <v>0</v>
      </c>
      <c r="I78" s="106">
        <v>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0</v>
      </c>
      <c r="Q78" s="106">
        <f>E78+F78+G78+H78+I78+J78+K78+L78+M78+N78+O78+P78</f>
        <v>0</v>
      </c>
      <c r="R78" s="123">
        <f t="shared" si="22"/>
        <v>0</v>
      </c>
    </row>
    <row r="79" spans="2:18" ht="29.25" customHeight="1">
      <c r="B79" s="8" t="s">
        <v>73</v>
      </c>
      <c r="C79" s="97"/>
      <c r="D79" s="97"/>
      <c r="E79" s="106">
        <v>0</v>
      </c>
      <c r="F79" s="106">
        <v>0</v>
      </c>
      <c r="G79" s="106">
        <v>0</v>
      </c>
      <c r="H79" s="106">
        <v>0</v>
      </c>
      <c r="I79" s="106">
        <v>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6">
        <f>E79+F79+G79+H79+I79+J79+K79+L79+M79+N79+O79+P79</f>
        <v>0</v>
      </c>
      <c r="R79" s="123">
        <f t="shared" si="22"/>
        <v>0</v>
      </c>
    </row>
    <row r="80" spans="2:18" ht="35.25" customHeight="1">
      <c r="B80" s="8" t="s">
        <v>74</v>
      </c>
      <c r="C80" s="97"/>
      <c r="D80" s="97"/>
      <c r="E80" s="106">
        <v>0</v>
      </c>
      <c r="F80" s="106">
        <v>0</v>
      </c>
      <c r="G80" s="106">
        <v>0</v>
      </c>
      <c r="H80" s="106">
        <v>0</v>
      </c>
      <c r="I80" s="106">
        <v>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f>E80+F80+G80+H80+I80+J80+K80+L80+M80+N80+O80+P80</f>
        <v>0</v>
      </c>
      <c r="R80" s="123">
        <f t="shared" si="22"/>
        <v>0</v>
      </c>
    </row>
    <row r="81" spans="2:18" ht="44.25" customHeight="1" thickBot="1">
      <c r="B81" s="12" t="s">
        <v>75</v>
      </c>
      <c r="C81" s="99"/>
      <c r="D81" s="99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f>E81+F81+G81+H81+I81+J81+K81+L81+M81+N81+O81+P81</f>
        <v>0</v>
      </c>
      <c r="R81" s="14">
        <f t="shared" si="22"/>
        <v>0</v>
      </c>
    </row>
    <row r="82" spans="2:18" ht="18" customHeight="1">
      <c r="B82" s="15"/>
      <c r="C82" s="100"/>
      <c r="D82" s="100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7"/>
    </row>
    <row r="83" spans="2:18" ht="12" customHeight="1" thickBot="1">
      <c r="B83" s="15"/>
      <c r="C83" s="100"/>
      <c r="D83" s="100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8"/>
    </row>
    <row r="84" spans="2:18" ht="33" customHeight="1">
      <c r="B84" s="19" t="s">
        <v>76</v>
      </c>
      <c r="C84" s="102"/>
      <c r="D84" s="102"/>
      <c r="E84" s="20">
        <f>E85+E86+E87+E88+E89</f>
        <v>0</v>
      </c>
      <c r="F84" s="20">
        <f aca="true" t="shared" si="23" ref="F84:P84">F85+F86+F87+F88+F89</f>
        <v>0</v>
      </c>
      <c r="G84" s="20">
        <f t="shared" si="23"/>
        <v>0</v>
      </c>
      <c r="H84" s="20">
        <f t="shared" si="23"/>
        <v>0</v>
      </c>
      <c r="I84" s="20">
        <f t="shared" si="23"/>
        <v>0</v>
      </c>
      <c r="J84" s="20">
        <f t="shared" si="23"/>
        <v>0</v>
      </c>
      <c r="K84" s="20">
        <f t="shared" si="23"/>
        <v>0</v>
      </c>
      <c r="L84" s="20">
        <f t="shared" si="23"/>
        <v>0</v>
      </c>
      <c r="M84" s="20">
        <f t="shared" si="23"/>
        <v>0</v>
      </c>
      <c r="N84" s="20">
        <f t="shared" si="23"/>
        <v>0</v>
      </c>
      <c r="O84" s="20">
        <f t="shared" si="23"/>
        <v>0</v>
      </c>
      <c r="P84" s="20">
        <f t="shared" si="23"/>
        <v>0</v>
      </c>
      <c r="Q84" s="20">
        <f>Q85+Q86+Q87+Q88+Q89</f>
        <v>0</v>
      </c>
      <c r="R84" s="21">
        <f t="shared" si="22"/>
        <v>0</v>
      </c>
    </row>
    <row r="85" spans="2:18" ht="30" customHeight="1">
      <c r="B85" s="8" t="s">
        <v>77</v>
      </c>
      <c r="C85" s="97"/>
      <c r="D85" s="97"/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f>E85+F85+G85+H85+I85+J85+K85+L85+M85+N85+O85+P85</f>
        <v>0</v>
      </c>
      <c r="R85" s="123">
        <f t="shared" si="22"/>
        <v>0</v>
      </c>
    </row>
    <row r="86" spans="2:18" ht="37.5" customHeight="1">
      <c r="B86" s="8" t="s">
        <v>78</v>
      </c>
      <c r="C86" s="97"/>
      <c r="D86" s="97"/>
      <c r="E86" s="106">
        <v>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f>E86+F86+G86+H86+I86+J86+K86+L86+M86+N86+O86+P86</f>
        <v>0</v>
      </c>
      <c r="R86" s="123">
        <f t="shared" si="22"/>
        <v>0</v>
      </c>
    </row>
    <row r="87" spans="2:18" ht="37.5" customHeight="1">
      <c r="B87" s="8" t="s">
        <v>79</v>
      </c>
      <c r="C87" s="97"/>
      <c r="D87" s="97"/>
      <c r="E87" s="106">
        <v>0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f>E87+F87+G87+H87+I87+J87+K87+L87+M87+N87+O87+P87</f>
        <v>0</v>
      </c>
      <c r="R87" s="123">
        <f t="shared" si="22"/>
        <v>0</v>
      </c>
    </row>
    <row r="88" spans="2:18" ht="30" customHeight="1">
      <c r="B88" s="8" t="s">
        <v>80</v>
      </c>
      <c r="C88" s="97"/>
      <c r="D88" s="97"/>
      <c r="E88" s="106">
        <v>0</v>
      </c>
      <c r="F88" s="106">
        <v>0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f>E88+F88+G88+H88+I88+J88+K88+L88+M88+N88+O88+P88</f>
        <v>0</v>
      </c>
      <c r="R88" s="123">
        <f t="shared" si="22"/>
        <v>0</v>
      </c>
    </row>
    <row r="89" spans="2:18" ht="30" customHeight="1">
      <c r="B89" s="8" t="s">
        <v>81</v>
      </c>
      <c r="C89" s="97"/>
      <c r="D89" s="97"/>
      <c r="E89" s="106">
        <v>0</v>
      </c>
      <c r="F89" s="106">
        <v>0</v>
      </c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f>E89+F89+G89+H89+I89+J89+K89+L89+M89+N89+O89+P89</f>
        <v>0</v>
      </c>
      <c r="R89" s="123">
        <f t="shared" si="22"/>
        <v>0</v>
      </c>
    </row>
    <row r="90" spans="2:18" ht="24.95" customHeight="1">
      <c r="B90" s="11" t="s">
        <v>82</v>
      </c>
      <c r="C90" s="98"/>
      <c r="D90" s="98"/>
      <c r="E90" s="105">
        <f>E91+E92+E93-E94</f>
        <v>0</v>
      </c>
      <c r="F90" s="105">
        <f>F91+F92+F93-F94</f>
        <v>0</v>
      </c>
      <c r="G90" s="105">
        <f>G91+G92+G93-G94</f>
        <v>0</v>
      </c>
      <c r="H90" s="105">
        <f aca="true" t="shared" si="24" ref="H90:P90">H91+H92+H93-H94</f>
        <v>0</v>
      </c>
      <c r="I90" s="105">
        <f t="shared" si="24"/>
        <v>0</v>
      </c>
      <c r="J90" s="105">
        <f t="shared" si="24"/>
        <v>0</v>
      </c>
      <c r="K90" s="105">
        <f t="shared" si="24"/>
        <v>0</v>
      </c>
      <c r="L90" s="105">
        <f t="shared" si="24"/>
        <v>0</v>
      </c>
      <c r="M90" s="105">
        <f t="shared" si="24"/>
        <v>0</v>
      </c>
      <c r="N90" s="105">
        <f t="shared" si="24"/>
        <v>0</v>
      </c>
      <c r="O90" s="105">
        <f t="shared" si="24"/>
        <v>0</v>
      </c>
      <c r="P90" s="105">
        <f t="shared" si="24"/>
        <v>0</v>
      </c>
      <c r="Q90" s="105">
        <f>Q91+Q92+Q93-Q94</f>
        <v>0</v>
      </c>
      <c r="R90" s="123">
        <f t="shared" si="22"/>
        <v>0</v>
      </c>
    </row>
    <row r="91" spans="2:18" ht="24.95" customHeight="1">
      <c r="B91" s="8" t="s">
        <v>83</v>
      </c>
      <c r="C91" s="97"/>
      <c r="D91" s="97"/>
      <c r="E91" s="106">
        <v>0</v>
      </c>
      <c r="F91" s="106">
        <v>0</v>
      </c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f>E91+F91+G91+H91+I91+J91+K91+L91+M91+N91+O91+P91</f>
        <v>0</v>
      </c>
      <c r="R91" s="123">
        <f t="shared" si="22"/>
        <v>0</v>
      </c>
    </row>
    <row r="92" spans="2:18" ht="24.95" customHeight="1">
      <c r="B92" s="8" t="s">
        <v>84</v>
      </c>
      <c r="C92" s="97"/>
      <c r="D92" s="97"/>
      <c r="E92" s="106">
        <v>0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f>E92+F92+G92+H92+I92+J92+K92+L92+M92+N92+O92+P92</f>
        <v>0</v>
      </c>
      <c r="R92" s="123">
        <f t="shared" si="22"/>
        <v>0</v>
      </c>
    </row>
    <row r="93" spans="2:18" ht="24.95" customHeight="1">
      <c r="B93" s="8" t="s">
        <v>85</v>
      </c>
      <c r="C93" s="97"/>
      <c r="D93" s="97"/>
      <c r="E93" s="106">
        <v>0</v>
      </c>
      <c r="F93" s="106">
        <v>0</v>
      </c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f>E93+F93+G93+H93+I93+J93+K93+L93+M93+N93+O93+P93</f>
        <v>0</v>
      </c>
      <c r="R93" s="123">
        <f t="shared" si="22"/>
        <v>0</v>
      </c>
    </row>
    <row r="94" spans="2:18" ht="39" customHeight="1">
      <c r="B94" s="8" t="s">
        <v>86</v>
      </c>
      <c r="C94" s="97"/>
      <c r="D94" s="97"/>
      <c r="E94" s="106">
        <v>0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f>E94+F94+G94+H94+I94+J94+K94+L94+M94+N94+O94+P94</f>
        <v>0</v>
      </c>
      <c r="R94" s="123">
        <f t="shared" si="22"/>
        <v>0</v>
      </c>
    </row>
    <row r="95" spans="2:18" ht="28.5" customHeight="1" thickBot="1">
      <c r="B95" s="22" t="s">
        <v>87</v>
      </c>
      <c r="C95" s="103">
        <f>+C22+C28+C38+C59+C67+C77+C48</f>
        <v>6714043346</v>
      </c>
      <c r="D95" s="103">
        <f>+D22+D28+D38+D59+D67+D77+D48</f>
        <v>13598778716</v>
      </c>
      <c r="E95" s="23">
        <f>E22+E28+E38+E48+E59+E67+E77+E84+E90</f>
        <v>255464607.8</v>
      </c>
      <c r="F95" s="23">
        <f>F22+F28+F38+F48+F59+F67+F77+F84+F90</f>
        <v>329821169.74</v>
      </c>
      <c r="G95" s="23">
        <f>G22+G28+G38+G48+G59+G67+G77+G84+G90</f>
        <v>554476871.72</v>
      </c>
      <c r="H95" s="23">
        <f aca="true" t="shared" si="25" ref="H95:P95">H22+H28+H38+H48+H59+H67</f>
        <v>356247205.28</v>
      </c>
      <c r="I95" s="23">
        <f t="shared" si="25"/>
        <v>428327562.45</v>
      </c>
      <c r="J95" s="23">
        <f t="shared" si="25"/>
        <v>413508313.17</v>
      </c>
      <c r="K95" s="23">
        <f t="shared" si="25"/>
        <v>360949038.28</v>
      </c>
      <c r="L95" s="23">
        <f t="shared" si="25"/>
        <v>1204267778.77</v>
      </c>
      <c r="M95" s="23">
        <f t="shared" si="25"/>
        <v>1267247686.18</v>
      </c>
      <c r="N95" s="23">
        <f t="shared" si="25"/>
        <v>1373029102.89</v>
      </c>
      <c r="O95" s="23">
        <f t="shared" si="25"/>
        <v>3327648517.9500003</v>
      </c>
      <c r="P95" s="23">
        <f t="shared" si="25"/>
        <v>0</v>
      </c>
      <c r="Q95" s="23">
        <f>Q22+Q28+Q38+Q48+Q59+Q67+Q77+Q84+Q90</f>
        <v>9870987854.230001</v>
      </c>
      <c r="R95" s="24">
        <f>+R77+R67+R59+R48+R38+R28+R22</f>
        <v>1496009854.54</v>
      </c>
    </row>
    <row r="96" spans="2:18" ht="28.5" customHeight="1">
      <c r="B96" s="25" t="s">
        <v>88</v>
      </c>
      <c r="C96" s="77"/>
      <c r="D96" s="77"/>
      <c r="E96" s="26">
        <f aca="true" t="shared" si="26" ref="E96:O96">E97+E100+E103</f>
        <v>0</v>
      </c>
      <c r="F96" s="26">
        <f t="shared" si="26"/>
        <v>0</v>
      </c>
      <c r="G96" s="26">
        <f t="shared" si="26"/>
        <v>0</v>
      </c>
      <c r="H96" s="27">
        <f t="shared" si="26"/>
        <v>0</v>
      </c>
      <c r="I96" s="27">
        <f t="shared" si="26"/>
        <v>0</v>
      </c>
      <c r="J96" s="27">
        <f t="shared" si="26"/>
        <v>0</v>
      </c>
      <c r="K96" s="27">
        <f t="shared" si="26"/>
        <v>0</v>
      </c>
      <c r="L96" s="27">
        <f t="shared" si="26"/>
        <v>0</v>
      </c>
      <c r="M96" s="27">
        <f t="shared" si="26"/>
        <v>0</v>
      </c>
      <c r="N96" s="27">
        <f t="shared" si="26"/>
        <v>0</v>
      </c>
      <c r="O96" s="27">
        <f t="shared" si="26"/>
        <v>0</v>
      </c>
      <c r="P96" s="27">
        <f>P97+P100+P103</f>
        <v>0</v>
      </c>
      <c r="Q96" s="17">
        <f aca="true" t="shared" si="27" ref="Q96:Q104">E96+F96+G96+H96+I96+J96+K96+L96+M96+N96+O96+P96</f>
        <v>0</v>
      </c>
      <c r="R96" s="123">
        <f t="shared" si="22"/>
        <v>0</v>
      </c>
    </row>
    <row r="97" spans="2:18" ht="28.5" customHeight="1">
      <c r="B97" s="11" t="s">
        <v>89</v>
      </c>
      <c r="C97" s="76"/>
      <c r="D97" s="76"/>
      <c r="E97" s="106">
        <f aca="true" t="shared" si="28" ref="E97:O97">E98+E99</f>
        <v>0</v>
      </c>
      <c r="F97" s="106">
        <f t="shared" si="28"/>
        <v>0</v>
      </c>
      <c r="G97" s="106">
        <f t="shared" si="28"/>
        <v>0</v>
      </c>
      <c r="H97" s="124">
        <f t="shared" si="28"/>
        <v>0</v>
      </c>
      <c r="I97" s="124">
        <f t="shared" si="28"/>
        <v>0</v>
      </c>
      <c r="J97" s="124">
        <f t="shared" si="28"/>
        <v>0</v>
      </c>
      <c r="K97" s="124">
        <f t="shared" si="28"/>
        <v>0</v>
      </c>
      <c r="L97" s="124">
        <f t="shared" si="28"/>
        <v>0</v>
      </c>
      <c r="M97" s="124">
        <f t="shared" si="28"/>
        <v>0</v>
      </c>
      <c r="N97" s="124">
        <f t="shared" si="28"/>
        <v>0</v>
      </c>
      <c r="O97" s="124">
        <f t="shared" si="28"/>
        <v>0</v>
      </c>
      <c r="P97" s="124">
        <f>P98+P99</f>
        <v>0</v>
      </c>
      <c r="Q97" s="106">
        <f t="shared" si="27"/>
        <v>0</v>
      </c>
      <c r="R97" s="123">
        <f t="shared" si="22"/>
        <v>0</v>
      </c>
    </row>
    <row r="98" spans="2:18" ht="38.25" customHeight="1">
      <c r="B98" s="28" t="s">
        <v>90</v>
      </c>
      <c r="C98" s="78"/>
      <c r="D98" s="78"/>
      <c r="E98" s="122">
        <v>0</v>
      </c>
      <c r="F98" s="122">
        <v>0</v>
      </c>
      <c r="G98" s="122">
        <v>0</v>
      </c>
      <c r="H98" s="115">
        <v>0</v>
      </c>
      <c r="I98" s="115">
        <v>0</v>
      </c>
      <c r="J98" s="115">
        <v>0</v>
      </c>
      <c r="K98" s="115">
        <v>0</v>
      </c>
      <c r="L98" s="115">
        <v>0</v>
      </c>
      <c r="M98" s="115">
        <v>0</v>
      </c>
      <c r="N98" s="115">
        <v>0</v>
      </c>
      <c r="O98" s="115">
        <v>0</v>
      </c>
      <c r="P98" s="115">
        <v>0</v>
      </c>
      <c r="Q98" s="106">
        <f t="shared" si="27"/>
        <v>0</v>
      </c>
      <c r="R98" s="123">
        <f t="shared" si="22"/>
        <v>0</v>
      </c>
    </row>
    <row r="99" spans="2:18" ht="39" customHeight="1">
      <c r="B99" s="28" t="s">
        <v>91</v>
      </c>
      <c r="C99" s="78"/>
      <c r="D99" s="78"/>
      <c r="E99" s="122">
        <v>0</v>
      </c>
      <c r="F99" s="122">
        <v>0</v>
      </c>
      <c r="G99" s="122">
        <v>0</v>
      </c>
      <c r="H99" s="115">
        <v>0</v>
      </c>
      <c r="I99" s="115">
        <v>0</v>
      </c>
      <c r="J99" s="115">
        <v>0</v>
      </c>
      <c r="K99" s="115">
        <v>0</v>
      </c>
      <c r="L99" s="115">
        <v>0</v>
      </c>
      <c r="M99" s="115">
        <v>0</v>
      </c>
      <c r="N99" s="115">
        <v>0</v>
      </c>
      <c r="O99" s="115">
        <v>0</v>
      </c>
      <c r="P99" s="115">
        <v>0</v>
      </c>
      <c r="Q99" s="106">
        <f t="shared" si="27"/>
        <v>0</v>
      </c>
      <c r="R99" s="123">
        <f t="shared" si="22"/>
        <v>0</v>
      </c>
    </row>
    <row r="100" spans="2:18" ht="28.5" customHeight="1">
      <c r="B100" s="11" t="s">
        <v>92</v>
      </c>
      <c r="C100" s="76"/>
      <c r="D100" s="76"/>
      <c r="E100" s="106">
        <f>E101+E102</f>
        <v>0</v>
      </c>
      <c r="F100" s="106">
        <f aca="true" t="shared" si="29" ref="F100:O100">F101+F102</f>
        <v>0</v>
      </c>
      <c r="G100" s="106">
        <f t="shared" si="29"/>
        <v>0</v>
      </c>
      <c r="H100" s="124">
        <f t="shared" si="29"/>
        <v>0</v>
      </c>
      <c r="I100" s="124">
        <f t="shared" si="29"/>
        <v>0</v>
      </c>
      <c r="J100" s="124">
        <f t="shared" si="29"/>
        <v>0</v>
      </c>
      <c r="K100" s="124">
        <f t="shared" si="29"/>
        <v>0</v>
      </c>
      <c r="L100" s="124">
        <f t="shared" si="29"/>
        <v>0</v>
      </c>
      <c r="M100" s="124">
        <f>M101+M102</f>
        <v>0</v>
      </c>
      <c r="N100" s="124">
        <f t="shared" si="29"/>
        <v>0</v>
      </c>
      <c r="O100" s="124">
        <f t="shared" si="29"/>
        <v>0</v>
      </c>
      <c r="P100" s="124">
        <f>P101+P102</f>
        <v>0</v>
      </c>
      <c r="Q100" s="106">
        <f t="shared" si="27"/>
        <v>0</v>
      </c>
      <c r="R100" s="123">
        <f t="shared" si="22"/>
        <v>0</v>
      </c>
    </row>
    <row r="101" spans="2:18" ht="24.95" customHeight="1">
      <c r="B101" s="28" t="s">
        <v>93</v>
      </c>
      <c r="C101" s="78"/>
      <c r="D101" s="78"/>
      <c r="E101" s="106">
        <v>0</v>
      </c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f t="shared" si="27"/>
        <v>0</v>
      </c>
      <c r="R101" s="123">
        <f t="shared" si="22"/>
        <v>0</v>
      </c>
    </row>
    <row r="102" spans="2:18" ht="24.95" customHeight="1">
      <c r="B102" s="28" t="s">
        <v>94</v>
      </c>
      <c r="C102" s="78"/>
      <c r="D102" s="78"/>
      <c r="E102" s="106">
        <v>0</v>
      </c>
      <c r="F102" s="106">
        <v>0</v>
      </c>
      <c r="G102" s="106">
        <v>0</v>
      </c>
      <c r="H102" s="124">
        <v>0</v>
      </c>
      <c r="I102" s="124">
        <v>0</v>
      </c>
      <c r="J102" s="124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06">
        <f t="shared" si="27"/>
        <v>0</v>
      </c>
      <c r="R102" s="123">
        <f t="shared" si="22"/>
        <v>0</v>
      </c>
    </row>
    <row r="103" spans="2:18" ht="30" customHeight="1">
      <c r="B103" s="11" t="s">
        <v>95</v>
      </c>
      <c r="C103" s="76"/>
      <c r="D103" s="76"/>
      <c r="E103" s="106">
        <f aca="true" t="shared" si="30" ref="E103:P103">E104</f>
        <v>0</v>
      </c>
      <c r="F103" s="106">
        <f t="shared" si="30"/>
        <v>0</v>
      </c>
      <c r="G103" s="106">
        <f t="shared" si="30"/>
        <v>0</v>
      </c>
      <c r="H103" s="124">
        <f t="shared" si="30"/>
        <v>0</v>
      </c>
      <c r="I103" s="124">
        <f t="shared" si="30"/>
        <v>0</v>
      </c>
      <c r="J103" s="124">
        <f t="shared" si="30"/>
        <v>0</v>
      </c>
      <c r="K103" s="124">
        <f t="shared" si="30"/>
        <v>0</v>
      </c>
      <c r="L103" s="124">
        <f t="shared" si="30"/>
        <v>0</v>
      </c>
      <c r="M103" s="124">
        <f t="shared" si="30"/>
        <v>0</v>
      </c>
      <c r="N103" s="124">
        <f t="shared" si="30"/>
        <v>0</v>
      </c>
      <c r="O103" s="124">
        <f t="shared" si="30"/>
        <v>0</v>
      </c>
      <c r="P103" s="124">
        <f t="shared" si="30"/>
        <v>0</v>
      </c>
      <c r="Q103" s="106">
        <f t="shared" si="27"/>
        <v>0</v>
      </c>
      <c r="R103" s="123">
        <f t="shared" si="22"/>
        <v>0</v>
      </c>
    </row>
    <row r="104" spans="2:18" ht="24.95" customHeight="1">
      <c r="B104" s="28" t="s">
        <v>96</v>
      </c>
      <c r="C104" s="78"/>
      <c r="D104" s="78"/>
      <c r="E104" s="106">
        <v>0</v>
      </c>
      <c r="F104" s="106">
        <v>0</v>
      </c>
      <c r="G104" s="106">
        <v>0</v>
      </c>
      <c r="H104" s="124">
        <v>0</v>
      </c>
      <c r="I104" s="124">
        <v>0</v>
      </c>
      <c r="J104" s="124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06">
        <f t="shared" si="27"/>
        <v>0</v>
      </c>
      <c r="R104" s="123">
        <f t="shared" si="22"/>
        <v>0</v>
      </c>
    </row>
    <row r="105" spans="2:18" ht="28.5" customHeight="1" thickBot="1">
      <c r="B105" s="29" t="s">
        <v>97</v>
      </c>
      <c r="C105" s="79"/>
      <c r="D105" s="79"/>
      <c r="E105" s="30">
        <f aca="true" t="shared" si="31" ref="E105:R105">E97+E100+E103</f>
        <v>0</v>
      </c>
      <c r="F105" s="30">
        <f t="shared" si="31"/>
        <v>0</v>
      </c>
      <c r="G105" s="30">
        <f t="shared" si="31"/>
        <v>0</v>
      </c>
      <c r="H105" s="30">
        <f t="shared" si="31"/>
        <v>0</v>
      </c>
      <c r="I105" s="30">
        <f t="shared" si="31"/>
        <v>0</v>
      </c>
      <c r="J105" s="30">
        <f t="shared" si="31"/>
        <v>0</v>
      </c>
      <c r="K105" s="30">
        <f t="shared" si="31"/>
        <v>0</v>
      </c>
      <c r="L105" s="30">
        <f t="shared" si="31"/>
        <v>0</v>
      </c>
      <c r="M105" s="30">
        <f t="shared" si="31"/>
        <v>0</v>
      </c>
      <c r="N105" s="30">
        <f t="shared" si="31"/>
        <v>0</v>
      </c>
      <c r="O105" s="30">
        <f t="shared" si="31"/>
        <v>0</v>
      </c>
      <c r="P105" s="30">
        <f t="shared" si="31"/>
        <v>0</v>
      </c>
      <c r="Q105" s="30">
        <f t="shared" si="31"/>
        <v>0</v>
      </c>
      <c r="R105" s="109">
        <f t="shared" si="31"/>
        <v>0</v>
      </c>
    </row>
    <row r="106" spans="2:18" ht="26.25" customHeight="1" thickBot="1">
      <c r="B106" s="31" t="s">
        <v>98</v>
      </c>
      <c r="C106" s="125">
        <f>+C95</f>
        <v>6714043346</v>
      </c>
      <c r="D106" s="125">
        <f>+D95</f>
        <v>13598778716</v>
      </c>
      <c r="E106" s="32">
        <f aca="true" t="shared" si="32" ref="E106:P106">E95+E105</f>
        <v>255464607.8</v>
      </c>
      <c r="F106" s="32">
        <f t="shared" si="32"/>
        <v>329821169.74</v>
      </c>
      <c r="G106" s="32">
        <f t="shared" si="32"/>
        <v>554476871.72</v>
      </c>
      <c r="H106" s="33">
        <f t="shared" si="32"/>
        <v>356247205.28</v>
      </c>
      <c r="I106" s="33">
        <f t="shared" si="32"/>
        <v>428327562.45</v>
      </c>
      <c r="J106" s="33">
        <f t="shared" si="32"/>
        <v>413508313.17</v>
      </c>
      <c r="K106" s="33">
        <f t="shared" si="32"/>
        <v>360949038.28</v>
      </c>
      <c r="L106" s="33">
        <f t="shared" si="32"/>
        <v>1204267778.77</v>
      </c>
      <c r="M106" s="33">
        <f t="shared" si="32"/>
        <v>1267247686.18</v>
      </c>
      <c r="N106" s="33">
        <f t="shared" si="32"/>
        <v>1373029102.89</v>
      </c>
      <c r="O106" s="33">
        <f t="shared" si="32"/>
        <v>3327648517.9500003</v>
      </c>
      <c r="P106" s="33">
        <f t="shared" si="32"/>
        <v>0</v>
      </c>
      <c r="Q106" s="32">
        <f>Q95+Q105</f>
        <v>9870987854.230001</v>
      </c>
      <c r="R106" s="32">
        <f t="shared" si="22"/>
        <v>255464607.8</v>
      </c>
    </row>
    <row r="107" spans="2:17" ht="5.25" customHeight="1" thickBot="1">
      <c r="B107" s="34"/>
      <c r="C107" s="80"/>
      <c r="D107" s="80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5"/>
    </row>
    <row r="108" spans="2:18" ht="15.75" customHeight="1">
      <c r="B108" s="110" t="s">
        <v>99</v>
      </c>
      <c r="C108" s="111"/>
      <c r="D108" s="111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3"/>
      <c r="R108" s="114"/>
    </row>
    <row r="109" spans="2:18" ht="3.75" customHeight="1">
      <c r="B109" s="34"/>
      <c r="C109" s="80"/>
      <c r="D109" s="80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39"/>
      <c r="R109" s="35"/>
    </row>
    <row r="110" spans="2:18" ht="18" customHeight="1">
      <c r="B110" s="40" t="s">
        <v>100</v>
      </c>
      <c r="C110" s="82"/>
      <c r="D110" s="82"/>
      <c r="E110" s="116"/>
      <c r="F110" s="116"/>
      <c r="G110" s="116"/>
      <c r="H110" s="116"/>
      <c r="I110" s="116"/>
      <c r="J110" s="116"/>
      <c r="K110" s="116"/>
      <c r="L110" s="117"/>
      <c r="M110" s="117"/>
      <c r="N110" s="117"/>
      <c r="O110" s="117"/>
      <c r="P110" s="117"/>
      <c r="Q110" s="38"/>
      <c r="R110" s="35"/>
    </row>
    <row r="111" spans="2:18" ht="15" customHeight="1">
      <c r="B111" s="42" t="s">
        <v>101</v>
      </c>
      <c r="C111" s="83"/>
      <c r="D111" s="83"/>
      <c r="E111" s="43"/>
      <c r="F111" s="43"/>
      <c r="G111" s="43"/>
      <c r="H111" s="43"/>
      <c r="I111" s="43"/>
      <c r="J111" s="43"/>
      <c r="K111" s="43"/>
      <c r="L111" s="43"/>
      <c r="M111" s="43"/>
      <c r="N111" s="118"/>
      <c r="O111" s="43"/>
      <c r="P111" s="116"/>
      <c r="Q111" s="44"/>
      <c r="R111" s="35"/>
    </row>
    <row r="112" spans="2:18" ht="15" customHeight="1">
      <c r="B112" s="42" t="s">
        <v>109</v>
      </c>
      <c r="C112" s="83"/>
      <c r="D112" s="83"/>
      <c r="E112" s="43"/>
      <c r="F112" s="43"/>
      <c r="G112" s="43"/>
      <c r="H112" s="43"/>
      <c r="I112" s="43"/>
      <c r="J112" s="43"/>
      <c r="K112" s="43"/>
      <c r="L112" s="43"/>
      <c r="M112" s="43"/>
      <c r="N112" s="118"/>
      <c r="O112" s="43"/>
      <c r="P112" s="116"/>
      <c r="Q112" s="44"/>
      <c r="R112" s="35"/>
    </row>
    <row r="113" spans="2:18" ht="15" customHeight="1">
      <c r="B113" s="42" t="s">
        <v>110</v>
      </c>
      <c r="C113" s="83"/>
      <c r="D113" s="83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38"/>
      <c r="R113" s="35"/>
    </row>
    <row r="114" spans="2:20" ht="15" customHeight="1">
      <c r="B114" s="42" t="s">
        <v>111</v>
      </c>
      <c r="C114" s="83"/>
      <c r="D114" s="83"/>
      <c r="E114" s="80"/>
      <c r="F114" s="80"/>
      <c r="G114" s="80"/>
      <c r="H114" s="80"/>
      <c r="I114" s="80"/>
      <c r="J114" s="117"/>
      <c r="K114" s="80"/>
      <c r="L114" s="80"/>
      <c r="M114" s="116"/>
      <c r="N114" s="117"/>
      <c r="O114" s="80"/>
      <c r="P114" s="92"/>
      <c r="Q114" s="45"/>
      <c r="R114" s="35"/>
      <c r="T114" s="88"/>
    </row>
    <row r="115" spans="2:20" ht="15" customHeight="1">
      <c r="B115" s="42" t="s">
        <v>112</v>
      </c>
      <c r="C115" s="83"/>
      <c r="D115" s="83"/>
      <c r="E115" s="80"/>
      <c r="F115" s="80"/>
      <c r="G115" s="80"/>
      <c r="H115" s="80"/>
      <c r="I115" s="80"/>
      <c r="J115" s="117"/>
      <c r="K115" s="80"/>
      <c r="L115" s="80"/>
      <c r="M115" s="116"/>
      <c r="N115" s="117"/>
      <c r="O115" s="80"/>
      <c r="P115" s="92"/>
      <c r="Q115" s="45"/>
      <c r="R115" s="35"/>
      <c r="T115" s="88"/>
    </row>
    <row r="116" spans="2:20" ht="19.5" customHeight="1">
      <c r="B116" s="47" t="s">
        <v>113</v>
      </c>
      <c r="C116" s="84"/>
      <c r="D116" s="84"/>
      <c r="E116" s="80"/>
      <c r="F116" s="80"/>
      <c r="G116" s="80"/>
      <c r="H116" s="80"/>
      <c r="I116" s="80"/>
      <c r="J116" s="80"/>
      <c r="K116" s="80"/>
      <c r="L116" s="80"/>
      <c r="M116" s="80"/>
      <c r="N116" s="118"/>
      <c r="O116" s="80"/>
      <c r="P116" s="118"/>
      <c r="Q116" s="45"/>
      <c r="R116" s="35"/>
      <c r="T116" s="88"/>
    </row>
    <row r="117" spans="2:20" ht="19.5" customHeight="1">
      <c r="B117" s="47"/>
      <c r="C117" s="84"/>
      <c r="D117" s="84"/>
      <c r="E117" s="80"/>
      <c r="F117" s="80"/>
      <c r="G117" s="80"/>
      <c r="H117" s="80"/>
      <c r="I117" s="80"/>
      <c r="J117" s="80"/>
      <c r="K117" s="80"/>
      <c r="L117" s="80"/>
      <c r="M117" s="80"/>
      <c r="N117" s="118"/>
      <c r="O117" s="80"/>
      <c r="P117" s="118"/>
      <c r="Q117" s="45"/>
      <c r="R117" s="35"/>
      <c r="T117" s="88"/>
    </row>
    <row r="118" spans="2:20" ht="19.5" customHeight="1">
      <c r="B118" s="47"/>
      <c r="C118" s="84"/>
      <c r="D118" s="84"/>
      <c r="E118" s="80"/>
      <c r="F118" s="80"/>
      <c r="G118" s="80"/>
      <c r="H118" s="80"/>
      <c r="I118" s="80"/>
      <c r="J118" s="80"/>
      <c r="K118" s="80"/>
      <c r="L118" s="80"/>
      <c r="M118" s="80"/>
      <c r="N118" s="118"/>
      <c r="O118" s="80"/>
      <c r="P118" s="118"/>
      <c r="Q118" s="45"/>
      <c r="R118" s="35"/>
      <c r="T118" s="88"/>
    </row>
    <row r="119" spans="2:20" ht="19.5" customHeight="1">
      <c r="B119" s="47"/>
      <c r="C119" s="84"/>
      <c r="D119" s="84"/>
      <c r="E119" s="80"/>
      <c r="F119" s="80"/>
      <c r="G119" s="80"/>
      <c r="H119" s="80"/>
      <c r="I119" s="80"/>
      <c r="J119" s="80"/>
      <c r="K119" s="80"/>
      <c r="L119" s="80"/>
      <c r="M119" s="80"/>
      <c r="N119" s="118"/>
      <c r="O119" s="80"/>
      <c r="P119" s="118"/>
      <c r="Q119" s="45"/>
      <c r="R119" s="35"/>
      <c r="T119" s="88"/>
    </row>
    <row r="120" spans="2:20" ht="19.5" customHeight="1">
      <c r="B120" s="47"/>
      <c r="C120" s="84"/>
      <c r="D120" s="84"/>
      <c r="E120" s="80"/>
      <c r="F120" s="80"/>
      <c r="G120" s="80"/>
      <c r="H120" s="80"/>
      <c r="I120" s="80"/>
      <c r="J120" s="80"/>
      <c r="K120" s="80"/>
      <c r="L120" s="80"/>
      <c r="M120" s="80"/>
      <c r="N120" s="118"/>
      <c r="O120" s="80"/>
      <c r="P120" s="118"/>
      <c r="Q120" s="45"/>
      <c r="R120" s="35"/>
      <c r="T120" s="88"/>
    </row>
    <row r="121" spans="2:20" ht="19.5" customHeight="1">
      <c r="B121" s="47"/>
      <c r="C121" s="84"/>
      <c r="D121" s="84"/>
      <c r="E121" s="80"/>
      <c r="F121" s="80"/>
      <c r="G121" s="80"/>
      <c r="H121" s="80"/>
      <c r="I121" s="80"/>
      <c r="J121" s="80"/>
      <c r="K121" s="80"/>
      <c r="L121" s="80"/>
      <c r="M121" s="80"/>
      <c r="N121" s="118"/>
      <c r="O121" s="80"/>
      <c r="P121" s="118"/>
      <c r="Q121" s="45"/>
      <c r="R121" s="35"/>
      <c r="T121" s="88"/>
    </row>
    <row r="122" spans="2:20" ht="19.5" customHeight="1">
      <c r="B122" s="47"/>
      <c r="C122" s="84"/>
      <c r="D122" s="84"/>
      <c r="E122" s="80"/>
      <c r="F122" s="80"/>
      <c r="G122" s="80"/>
      <c r="H122" s="80"/>
      <c r="I122" s="80"/>
      <c r="J122" s="80"/>
      <c r="K122" s="80"/>
      <c r="L122" s="80"/>
      <c r="M122" s="80"/>
      <c r="N122" s="118"/>
      <c r="O122" s="80"/>
      <c r="P122" s="118"/>
      <c r="Q122" s="45"/>
      <c r="R122" s="35"/>
      <c r="T122" s="88"/>
    </row>
    <row r="123" spans="2:20" ht="19.5" customHeight="1">
      <c r="B123" s="47"/>
      <c r="C123" s="84"/>
      <c r="D123" s="84"/>
      <c r="E123" s="80"/>
      <c r="F123" s="80"/>
      <c r="G123" s="80"/>
      <c r="H123" s="80"/>
      <c r="I123" s="80"/>
      <c r="J123" s="80"/>
      <c r="K123" s="80"/>
      <c r="L123" s="80"/>
      <c r="M123" s="80"/>
      <c r="N123" s="118"/>
      <c r="O123" s="80"/>
      <c r="P123" s="118"/>
      <c r="Q123" s="45"/>
      <c r="R123" s="35"/>
      <c r="T123" s="88"/>
    </row>
    <row r="124" spans="2:20" ht="19.5" customHeight="1">
      <c r="B124" s="47"/>
      <c r="C124" s="84"/>
      <c r="D124" s="84"/>
      <c r="E124" s="80"/>
      <c r="F124" s="80"/>
      <c r="G124" s="80"/>
      <c r="H124" s="80"/>
      <c r="I124" s="80"/>
      <c r="J124" s="80"/>
      <c r="K124" s="80"/>
      <c r="L124" s="80"/>
      <c r="M124" s="80"/>
      <c r="N124" s="118"/>
      <c r="O124" s="80"/>
      <c r="P124" s="118"/>
      <c r="Q124" s="45"/>
      <c r="R124" s="35"/>
      <c r="T124" s="88"/>
    </row>
    <row r="125" spans="2:20" ht="19.5" customHeight="1">
      <c r="B125" s="36"/>
      <c r="C125" s="81"/>
      <c r="D125" s="81"/>
      <c r="E125" s="132"/>
      <c r="F125" s="132"/>
      <c r="G125" s="80"/>
      <c r="H125" s="132" t="s">
        <v>102</v>
      </c>
      <c r="I125" s="132"/>
      <c r="J125" s="80"/>
      <c r="K125" s="80"/>
      <c r="L125" s="80"/>
      <c r="M125" s="80"/>
      <c r="N125" s="118"/>
      <c r="O125" s="80"/>
      <c r="P125" s="118"/>
      <c r="Q125" s="45"/>
      <c r="R125" s="35"/>
      <c r="T125" s="88"/>
    </row>
    <row r="126" spans="2:20" ht="19.5" customHeight="1">
      <c r="B126" s="36"/>
      <c r="C126" s="81"/>
      <c r="D126" s="81"/>
      <c r="E126" s="119"/>
      <c r="F126" s="119"/>
      <c r="G126" s="80"/>
      <c r="H126" s="119"/>
      <c r="I126" s="119"/>
      <c r="J126" s="80"/>
      <c r="K126" s="80"/>
      <c r="L126" s="80"/>
      <c r="M126" s="80"/>
      <c r="N126" s="118"/>
      <c r="O126" s="80"/>
      <c r="P126" s="118"/>
      <c r="Q126" s="45"/>
      <c r="R126" s="35"/>
      <c r="T126" s="88"/>
    </row>
    <row r="127" spans="2:20" ht="19.5" customHeight="1">
      <c r="B127" s="36"/>
      <c r="C127" s="81"/>
      <c r="D127" s="81"/>
      <c r="E127" s="119"/>
      <c r="F127" s="119"/>
      <c r="G127" s="80"/>
      <c r="H127" s="119"/>
      <c r="I127" s="119"/>
      <c r="J127" s="80"/>
      <c r="K127" s="80"/>
      <c r="L127" s="80"/>
      <c r="M127" s="80"/>
      <c r="N127" s="118"/>
      <c r="O127" s="80"/>
      <c r="P127" s="118"/>
      <c r="Q127" s="45"/>
      <c r="R127" s="35"/>
      <c r="T127" s="88"/>
    </row>
    <row r="128" spans="2:20" ht="23.25" customHeight="1">
      <c r="B128" s="48"/>
      <c r="C128" s="85"/>
      <c r="D128" s="85"/>
      <c r="E128" s="139"/>
      <c r="F128" s="139"/>
      <c r="G128" s="80"/>
      <c r="H128" s="139" t="s">
        <v>103</v>
      </c>
      <c r="I128" s="139"/>
      <c r="J128" s="80"/>
      <c r="K128" s="80"/>
      <c r="L128" s="80"/>
      <c r="M128" s="80"/>
      <c r="N128" s="118"/>
      <c r="O128" s="80"/>
      <c r="P128" s="118"/>
      <c r="Q128" s="45"/>
      <c r="R128" s="35"/>
      <c r="T128" s="88"/>
    </row>
    <row r="129" spans="2:20" ht="18" customHeight="1">
      <c r="B129" s="49"/>
      <c r="C129" s="86"/>
      <c r="D129" s="86"/>
      <c r="E129" s="140"/>
      <c r="F129" s="140"/>
      <c r="G129" s="80"/>
      <c r="H129" s="140" t="s">
        <v>104</v>
      </c>
      <c r="I129" s="140"/>
      <c r="J129" s="80"/>
      <c r="K129" s="80"/>
      <c r="L129" s="80"/>
      <c r="M129" s="80"/>
      <c r="N129" s="118"/>
      <c r="O129" s="80"/>
      <c r="P129" s="118"/>
      <c r="Q129" s="45"/>
      <c r="R129" s="35"/>
      <c r="T129" s="88"/>
    </row>
    <row r="130" spans="2:28" ht="21" customHeight="1" thickBot="1">
      <c r="B130" s="50"/>
      <c r="C130" s="70"/>
      <c r="D130" s="70"/>
      <c r="E130" s="51"/>
      <c r="F130" s="51"/>
      <c r="G130" s="51"/>
      <c r="H130" s="141"/>
      <c r="I130" s="141"/>
      <c r="J130" s="51"/>
      <c r="K130" s="51"/>
      <c r="L130" s="51"/>
      <c r="M130" s="52"/>
      <c r="N130" s="53"/>
      <c r="O130" s="51"/>
      <c r="P130" s="51"/>
      <c r="Q130" s="54"/>
      <c r="R130" s="120"/>
      <c r="V130" s="131"/>
      <c r="W130" s="131"/>
      <c r="AA130" s="55"/>
      <c r="AB130" s="90"/>
    </row>
    <row r="131" spans="2:28" ht="19.5" customHeight="1">
      <c r="B131" s="69"/>
      <c r="C131" s="69"/>
      <c r="D131" s="69"/>
      <c r="N131" s="90"/>
      <c r="Q131" s="56"/>
      <c r="AB131" s="90"/>
    </row>
    <row r="132" spans="2:5" ht="21.75" customHeight="1">
      <c r="B132" s="57"/>
      <c r="C132" s="57"/>
      <c r="D132" s="57"/>
      <c r="E132" s="58"/>
    </row>
    <row r="133" spans="2:17" ht="21.75" customHeight="1">
      <c r="B133" s="129"/>
      <c r="C133" s="129"/>
      <c r="D133" s="129"/>
      <c r="E133" s="129"/>
      <c r="F133" s="129"/>
      <c r="G133" s="37"/>
      <c r="H133" s="59"/>
      <c r="I133" s="60"/>
      <c r="J133" s="37"/>
      <c r="K133" s="37"/>
      <c r="L133" s="37"/>
      <c r="M133" s="90"/>
      <c r="N133" s="37"/>
      <c r="O133" s="37"/>
      <c r="P133" s="90"/>
      <c r="Q133" s="61"/>
    </row>
    <row r="134" spans="8:17" ht="21.75" customHeight="1">
      <c r="H134" s="37"/>
      <c r="I134" s="90"/>
      <c r="L134" s="88"/>
      <c r="M134" s="90"/>
      <c r="P134" s="90"/>
      <c r="Q134" s="90"/>
    </row>
    <row r="135" spans="2:17" ht="21.75" customHeight="1">
      <c r="B135" s="91"/>
      <c r="C135" s="91"/>
      <c r="D135" s="91"/>
      <c r="M135" s="90"/>
      <c r="P135" s="90"/>
      <c r="Q135" s="90"/>
    </row>
    <row r="136" spans="8:17" ht="21.75" customHeight="1">
      <c r="H136" s="90"/>
      <c r="I136" s="37"/>
      <c r="J136" s="37"/>
      <c r="M136" s="90"/>
      <c r="Q136" s="90"/>
    </row>
    <row r="137" spans="9:17" ht="21.75" customHeight="1">
      <c r="I137" s="41"/>
      <c r="Q137" s="90"/>
    </row>
    <row r="138" spans="2:13" ht="21.75" customHeight="1">
      <c r="B138" s="130"/>
      <c r="C138" s="130"/>
      <c r="D138" s="130"/>
      <c r="E138" s="130"/>
      <c r="F138" s="130"/>
      <c r="K138" s="62"/>
      <c r="M138" s="88"/>
    </row>
    <row r="139" spans="2:17" ht="21.75" customHeight="1">
      <c r="B139" s="129"/>
      <c r="C139" s="129"/>
      <c r="D139" s="129"/>
      <c r="E139" s="129"/>
      <c r="F139" s="129"/>
      <c r="Q139" s="89"/>
    </row>
    <row r="140" ht="21.75" customHeight="1"/>
    <row r="141" spans="5:17" ht="21.75" customHeight="1"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</row>
    <row r="142" spans="5:17" ht="21.75" customHeight="1"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</row>
    <row r="143" spans="2:9" ht="21.75" customHeight="1">
      <c r="B143" s="64"/>
      <c r="C143" s="64"/>
      <c r="D143" s="64"/>
      <c r="E143" s="127"/>
      <c r="F143" s="127"/>
      <c r="H143" s="127"/>
      <c r="I143" s="127"/>
    </row>
    <row r="144" spans="2:9" ht="21.75" customHeight="1">
      <c r="B144" s="73"/>
      <c r="C144" s="73"/>
      <c r="D144" s="73"/>
      <c r="E144" s="126"/>
      <c r="F144" s="126"/>
      <c r="H144" s="126"/>
      <c r="I144" s="126"/>
    </row>
    <row r="145" spans="2:9" ht="21.75" customHeight="1">
      <c r="B145" s="72"/>
      <c r="C145" s="72"/>
      <c r="D145" s="72"/>
      <c r="E145" s="127"/>
      <c r="F145" s="128"/>
      <c r="H145" s="128"/>
      <c r="I145" s="128"/>
    </row>
    <row r="146" ht="21.75" customHeight="1">
      <c r="O146" s="90"/>
    </row>
    <row r="147" ht="21.75" customHeight="1"/>
    <row r="148" ht="21.75" customHeight="1">
      <c r="O148" s="74"/>
    </row>
    <row r="149" ht="21.75" customHeight="1">
      <c r="O149" s="74"/>
    </row>
    <row r="150" ht="21.75" customHeight="1">
      <c r="O150" s="74"/>
    </row>
    <row r="151" spans="12:15" ht="21.75" customHeight="1">
      <c r="L151" s="90"/>
      <c r="O151" s="74"/>
    </row>
    <row r="152" spans="12:15" ht="21.75" customHeight="1">
      <c r="L152" s="90"/>
      <c r="O152" s="90"/>
    </row>
    <row r="153" spans="5:12" ht="21.75" customHeight="1">
      <c r="E153" s="90"/>
      <c r="L153" s="90"/>
    </row>
    <row r="154" spans="5:12" ht="21.75" customHeight="1">
      <c r="E154" s="56"/>
      <c r="L154" s="90"/>
    </row>
    <row r="155" ht="21.75" customHeight="1">
      <c r="L155" s="90"/>
    </row>
    <row r="156" ht="21.75" customHeight="1">
      <c r="L156" s="90"/>
    </row>
    <row r="157" spans="5:12" ht="21.75" customHeight="1">
      <c r="E157" s="90"/>
      <c r="L157" s="90"/>
    </row>
    <row r="158" ht="21.75" customHeight="1"/>
    <row r="159" spans="5:12" ht="21.75" customHeight="1">
      <c r="E159" s="88"/>
      <c r="L159" s="90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4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V130:W130"/>
    <mergeCell ref="B15:R15"/>
    <mergeCell ref="B16:R16"/>
    <mergeCell ref="B17:R17"/>
    <mergeCell ref="B18:R18"/>
    <mergeCell ref="E19:R19"/>
    <mergeCell ref="E125:F125"/>
    <mergeCell ref="H125:I125"/>
    <mergeCell ref="E128:F128"/>
    <mergeCell ref="H128:I128"/>
    <mergeCell ref="E129:F129"/>
    <mergeCell ref="H129:I129"/>
    <mergeCell ref="H130:I130"/>
  </mergeCells>
  <printOptions/>
  <pageMargins left="0.7" right="0.7" top="0.75" bottom="0.75" header="0.3" footer="0.3"/>
  <pageSetup horizontalDpi="600" verticalDpi="600" orientation="portrait" r:id="rId2"/>
  <ignoredErrors>
    <ignoredError sqref="R29 R95" formula="1"/>
    <ignoredError sqref="R51:R54 R39:R47 R49:R50 R55:R58" formulaRange="1"/>
    <ignoredError sqref="R30:R37" formula="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7E00E-0E7C-418B-A376-0CD0999B3EFE}">
  <dimension ref="B15:AB159"/>
  <sheetViews>
    <sheetView workbookViewId="0" topLeftCell="B4">
      <selection activeCell="E4" sqref="E1:E1048576"/>
    </sheetView>
  </sheetViews>
  <sheetFormatPr defaultColWidth="9.140625" defaultRowHeight="15"/>
  <cols>
    <col min="1" max="1" width="1.28515625" style="87" customWidth="1"/>
    <col min="2" max="2" width="83.140625" style="87" customWidth="1"/>
    <col min="3" max="3" width="30.28125" style="87" bestFit="1" customWidth="1"/>
    <col min="4" max="4" width="24.7109375" style="87" bestFit="1" customWidth="1"/>
    <col min="5" max="5" width="26.421875" style="87" customWidth="1"/>
    <col min="6" max="6" width="19.8515625" style="87" customWidth="1"/>
    <col min="7" max="7" width="21.140625" style="87" customWidth="1"/>
    <col min="8" max="8" width="22.140625" style="87" customWidth="1"/>
    <col min="9" max="9" width="22.421875" style="87" customWidth="1"/>
    <col min="10" max="10" width="22.7109375" style="87" hidden="1" customWidth="1"/>
    <col min="11" max="11" width="23.140625" style="87" hidden="1" customWidth="1"/>
    <col min="12" max="12" width="24.7109375" style="87" hidden="1" customWidth="1"/>
    <col min="13" max="13" width="25.140625" style="87" hidden="1" customWidth="1"/>
    <col min="14" max="14" width="24.57421875" style="87" hidden="1" customWidth="1"/>
    <col min="15" max="15" width="24.7109375" style="87" hidden="1" customWidth="1"/>
    <col min="16" max="16" width="4.7109375" style="87" hidden="1" customWidth="1"/>
    <col min="17" max="17" width="6.57421875" style="87" hidden="1" customWidth="1"/>
    <col min="18" max="18" width="21.57421875" style="87" bestFit="1" customWidth="1"/>
    <col min="19" max="19" width="3.8515625" style="87" customWidth="1"/>
    <col min="20" max="20" width="19.140625" style="87" customWidth="1"/>
    <col min="21" max="21" width="9.140625" style="87" customWidth="1"/>
    <col min="22" max="22" width="22.28125" style="87" customWidth="1"/>
    <col min="23" max="23" width="105.140625" style="87" customWidth="1"/>
    <col min="24" max="258" width="9.140625" style="87" customWidth="1"/>
    <col min="259" max="259" width="1.28515625" style="87" customWidth="1"/>
    <col min="260" max="260" width="83.140625" style="87" customWidth="1"/>
    <col min="261" max="261" width="21.00390625" style="87" customWidth="1"/>
    <col min="262" max="262" width="19.8515625" style="87" customWidth="1"/>
    <col min="263" max="263" width="21.140625" style="87" customWidth="1"/>
    <col min="264" max="264" width="22.140625" style="87" customWidth="1"/>
    <col min="265" max="265" width="22.421875" style="87" customWidth="1"/>
    <col min="266" max="266" width="22.7109375" style="87" customWidth="1"/>
    <col min="267" max="267" width="23.140625" style="87" customWidth="1"/>
    <col min="268" max="268" width="24.7109375" style="87" customWidth="1"/>
    <col min="269" max="269" width="25.140625" style="87" customWidth="1"/>
    <col min="270" max="270" width="24.57421875" style="87" customWidth="1"/>
    <col min="271" max="271" width="24.7109375" style="87" customWidth="1"/>
    <col min="272" max="272" width="0.71875" style="87" customWidth="1"/>
    <col min="273" max="273" width="22.140625" style="87" customWidth="1"/>
    <col min="274" max="274" width="1.1484375" style="87" customWidth="1"/>
    <col min="275" max="275" width="3.8515625" style="87" customWidth="1"/>
    <col min="276" max="276" width="19.140625" style="87" customWidth="1"/>
    <col min="277" max="277" width="9.140625" style="87" customWidth="1"/>
    <col min="278" max="278" width="22.28125" style="87" customWidth="1"/>
    <col min="279" max="279" width="105.140625" style="87" customWidth="1"/>
    <col min="280" max="514" width="9.140625" style="87" customWidth="1"/>
    <col min="515" max="515" width="1.28515625" style="87" customWidth="1"/>
    <col min="516" max="516" width="83.140625" style="87" customWidth="1"/>
    <col min="517" max="517" width="21.00390625" style="87" customWidth="1"/>
    <col min="518" max="518" width="19.8515625" style="87" customWidth="1"/>
    <col min="519" max="519" width="21.140625" style="87" customWidth="1"/>
    <col min="520" max="520" width="22.140625" style="87" customWidth="1"/>
    <col min="521" max="521" width="22.421875" style="87" customWidth="1"/>
    <col min="522" max="522" width="22.7109375" style="87" customWidth="1"/>
    <col min="523" max="523" width="23.140625" style="87" customWidth="1"/>
    <col min="524" max="524" width="24.7109375" style="87" customWidth="1"/>
    <col min="525" max="525" width="25.140625" style="87" customWidth="1"/>
    <col min="526" max="526" width="24.57421875" style="87" customWidth="1"/>
    <col min="527" max="527" width="24.7109375" style="87" customWidth="1"/>
    <col min="528" max="528" width="0.71875" style="87" customWidth="1"/>
    <col min="529" max="529" width="22.140625" style="87" customWidth="1"/>
    <col min="530" max="530" width="1.1484375" style="87" customWidth="1"/>
    <col min="531" max="531" width="3.8515625" style="87" customWidth="1"/>
    <col min="532" max="532" width="19.140625" style="87" customWidth="1"/>
    <col min="533" max="533" width="9.140625" style="87" customWidth="1"/>
    <col min="534" max="534" width="22.28125" style="87" customWidth="1"/>
    <col min="535" max="535" width="105.140625" style="87" customWidth="1"/>
    <col min="536" max="770" width="9.140625" style="87" customWidth="1"/>
    <col min="771" max="771" width="1.28515625" style="87" customWidth="1"/>
    <col min="772" max="772" width="83.140625" style="87" customWidth="1"/>
    <col min="773" max="773" width="21.00390625" style="87" customWidth="1"/>
    <col min="774" max="774" width="19.8515625" style="87" customWidth="1"/>
    <col min="775" max="775" width="21.140625" style="87" customWidth="1"/>
    <col min="776" max="776" width="22.140625" style="87" customWidth="1"/>
    <col min="777" max="777" width="22.421875" style="87" customWidth="1"/>
    <col min="778" max="778" width="22.7109375" style="87" customWidth="1"/>
    <col min="779" max="779" width="23.140625" style="87" customWidth="1"/>
    <col min="780" max="780" width="24.7109375" style="87" customWidth="1"/>
    <col min="781" max="781" width="25.140625" style="87" customWidth="1"/>
    <col min="782" max="782" width="24.57421875" style="87" customWidth="1"/>
    <col min="783" max="783" width="24.7109375" style="87" customWidth="1"/>
    <col min="784" max="784" width="0.71875" style="87" customWidth="1"/>
    <col min="785" max="785" width="22.140625" style="87" customWidth="1"/>
    <col min="786" max="786" width="1.1484375" style="87" customWidth="1"/>
    <col min="787" max="787" width="3.8515625" style="87" customWidth="1"/>
    <col min="788" max="788" width="19.140625" style="87" customWidth="1"/>
    <col min="789" max="789" width="9.140625" style="87" customWidth="1"/>
    <col min="790" max="790" width="22.28125" style="87" customWidth="1"/>
    <col min="791" max="791" width="105.140625" style="87" customWidth="1"/>
    <col min="792" max="1026" width="9.140625" style="87" customWidth="1"/>
    <col min="1027" max="1027" width="1.28515625" style="87" customWidth="1"/>
    <col min="1028" max="1028" width="83.140625" style="87" customWidth="1"/>
    <col min="1029" max="1029" width="21.00390625" style="87" customWidth="1"/>
    <col min="1030" max="1030" width="19.8515625" style="87" customWidth="1"/>
    <col min="1031" max="1031" width="21.140625" style="87" customWidth="1"/>
    <col min="1032" max="1032" width="22.140625" style="87" customWidth="1"/>
    <col min="1033" max="1033" width="22.421875" style="87" customWidth="1"/>
    <col min="1034" max="1034" width="22.7109375" style="87" customWidth="1"/>
    <col min="1035" max="1035" width="23.140625" style="87" customWidth="1"/>
    <col min="1036" max="1036" width="24.7109375" style="87" customWidth="1"/>
    <col min="1037" max="1037" width="25.140625" style="87" customWidth="1"/>
    <col min="1038" max="1038" width="24.57421875" style="87" customWidth="1"/>
    <col min="1039" max="1039" width="24.7109375" style="87" customWidth="1"/>
    <col min="1040" max="1040" width="0.71875" style="87" customWidth="1"/>
    <col min="1041" max="1041" width="22.140625" style="87" customWidth="1"/>
    <col min="1042" max="1042" width="1.1484375" style="87" customWidth="1"/>
    <col min="1043" max="1043" width="3.8515625" style="87" customWidth="1"/>
    <col min="1044" max="1044" width="19.140625" style="87" customWidth="1"/>
    <col min="1045" max="1045" width="9.140625" style="87" customWidth="1"/>
    <col min="1046" max="1046" width="22.28125" style="87" customWidth="1"/>
    <col min="1047" max="1047" width="105.140625" style="87" customWidth="1"/>
    <col min="1048" max="1282" width="9.140625" style="87" customWidth="1"/>
    <col min="1283" max="1283" width="1.28515625" style="87" customWidth="1"/>
    <col min="1284" max="1284" width="83.140625" style="87" customWidth="1"/>
    <col min="1285" max="1285" width="21.00390625" style="87" customWidth="1"/>
    <col min="1286" max="1286" width="19.8515625" style="87" customWidth="1"/>
    <col min="1287" max="1287" width="21.140625" style="87" customWidth="1"/>
    <col min="1288" max="1288" width="22.140625" style="87" customWidth="1"/>
    <col min="1289" max="1289" width="22.421875" style="87" customWidth="1"/>
    <col min="1290" max="1290" width="22.7109375" style="87" customWidth="1"/>
    <col min="1291" max="1291" width="23.140625" style="87" customWidth="1"/>
    <col min="1292" max="1292" width="24.7109375" style="87" customWidth="1"/>
    <col min="1293" max="1293" width="25.140625" style="87" customWidth="1"/>
    <col min="1294" max="1294" width="24.57421875" style="87" customWidth="1"/>
    <col min="1295" max="1295" width="24.7109375" style="87" customWidth="1"/>
    <col min="1296" max="1296" width="0.71875" style="87" customWidth="1"/>
    <col min="1297" max="1297" width="22.140625" style="87" customWidth="1"/>
    <col min="1298" max="1298" width="1.1484375" style="87" customWidth="1"/>
    <col min="1299" max="1299" width="3.8515625" style="87" customWidth="1"/>
    <col min="1300" max="1300" width="19.140625" style="87" customWidth="1"/>
    <col min="1301" max="1301" width="9.140625" style="87" customWidth="1"/>
    <col min="1302" max="1302" width="22.28125" style="87" customWidth="1"/>
    <col min="1303" max="1303" width="105.140625" style="87" customWidth="1"/>
    <col min="1304" max="1538" width="9.140625" style="87" customWidth="1"/>
    <col min="1539" max="1539" width="1.28515625" style="87" customWidth="1"/>
    <col min="1540" max="1540" width="83.140625" style="87" customWidth="1"/>
    <col min="1541" max="1541" width="21.00390625" style="87" customWidth="1"/>
    <col min="1542" max="1542" width="19.8515625" style="87" customWidth="1"/>
    <col min="1543" max="1543" width="21.140625" style="87" customWidth="1"/>
    <col min="1544" max="1544" width="22.140625" style="87" customWidth="1"/>
    <col min="1545" max="1545" width="22.421875" style="87" customWidth="1"/>
    <col min="1546" max="1546" width="22.7109375" style="87" customWidth="1"/>
    <col min="1547" max="1547" width="23.140625" style="87" customWidth="1"/>
    <col min="1548" max="1548" width="24.7109375" style="87" customWidth="1"/>
    <col min="1549" max="1549" width="25.140625" style="87" customWidth="1"/>
    <col min="1550" max="1550" width="24.57421875" style="87" customWidth="1"/>
    <col min="1551" max="1551" width="24.7109375" style="87" customWidth="1"/>
    <col min="1552" max="1552" width="0.71875" style="87" customWidth="1"/>
    <col min="1553" max="1553" width="22.140625" style="87" customWidth="1"/>
    <col min="1554" max="1554" width="1.1484375" style="87" customWidth="1"/>
    <col min="1555" max="1555" width="3.8515625" style="87" customWidth="1"/>
    <col min="1556" max="1556" width="19.140625" style="87" customWidth="1"/>
    <col min="1557" max="1557" width="9.140625" style="87" customWidth="1"/>
    <col min="1558" max="1558" width="22.28125" style="87" customWidth="1"/>
    <col min="1559" max="1559" width="105.140625" style="87" customWidth="1"/>
    <col min="1560" max="1794" width="9.140625" style="87" customWidth="1"/>
    <col min="1795" max="1795" width="1.28515625" style="87" customWidth="1"/>
    <col min="1796" max="1796" width="83.140625" style="87" customWidth="1"/>
    <col min="1797" max="1797" width="21.00390625" style="87" customWidth="1"/>
    <col min="1798" max="1798" width="19.8515625" style="87" customWidth="1"/>
    <col min="1799" max="1799" width="21.140625" style="87" customWidth="1"/>
    <col min="1800" max="1800" width="22.140625" style="87" customWidth="1"/>
    <col min="1801" max="1801" width="22.421875" style="87" customWidth="1"/>
    <col min="1802" max="1802" width="22.7109375" style="87" customWidth="1"/>
    <col min="1803" max="1803" width="23.140625" style="87" customWidth="1"/>
    <col min="1804" max="1804" width="24.7109375" style="87" customWidth="1"/>
    <col min="1805" max="1805" width="25.140625" style="87" customWidth="1"/>
    <col min="1806" max="1806" width="24.57421875" style="87" customWidth="1"/>
    <col min="1807" max="1807" width="24.7109375" style="87" customWidth="1"/>
    <col min="1808" max="1808" width="0.71875" style="87" customWidth="1"/>
    <col min="1809" max="1809" width="22.140625" style="87" customWidth="1"/>
    <col min="1810" max="1810" width="1.1484375" style="87" customWidth="1"/>
    <col min="1811" max="1811" width="3.8515625" style="87" customWidth="1"/>
    <col min="1812" max="1812" width="19.140625" style="87" customWidth="1"/>
    <col min="1813" max="1813" width="9.140625" style="87" customWidth="1"/>
    <col min="1814" max="1814" width="22.28125" style="87" customWidth="1"/>
    <col min="1815" max="1815" width="105.140625" style="87" customWidth="1"/>
    <col min="1816" max="2050" width="9.140625" style="87" customWidth="1"/>
    <col min="2051" max="2051" width="1.28515625" style="87" customWidth="1"/>
    <col min="2052" max="2052" width="83.140625" style="87" customWidth="1"/>
    <col min="2053" max="2053" width="21.00390625" style="87" customWidth="1"/>
    <col min="2054" max="2054" width="19.8515625" style="87" customWidth="1"/>
    <col min="2055" max="2055" width="21.140625" style="87" customWidth="1"/>
    <col min="2056" max="2056" width="22.140625" style="87" customWidth="1"/>
    <col min="2057" max="2057" width="22.421875" style="87" customWidth="1"/>
    <col min="2058" max="2058" width="22.7109375" style="87" customWidth="1"/>
    <col min="2059" max="2059" width="23.140625" style="87" customWidth="1"/>
    <col min="2060" max="2060" width="24.7109375" style="87" customWidth="1"/>
    <col min="2061" max="2061" width="25.140625" style="87" customWidth="1"/>
    <col min="2062" max="2062" width="24.57421875" style="87" customWidth="1"/>
    <col min="2063" max="2063" width="24.7109375" style="87" customWidth="1"/>
    <col min="2064" max="2064" width="0.71875" style="87" customWidth="1"/>
    <col min="2065" max="2065" width="22.140625" style="87" customWidth="1"/>
    <col min="2066" max="2066" width="1.1484375" style="87" customWidth="1"/>
    <col min="2067" max="2067" width="3.8515625" style="87" customWidth="1"/>
    <col min="2068" max="2068" width="19.140625" style="87" customWidth="1"/>
    <col min="2069" max="2069" width="9.140625" style="87" customWidth="1"/>
    <col min="2070" max="2070" width="22.28125" style="87" customWidth="1"/>
    <col min="2071" max="2071" width="105.140625" style="87" customWidth="1"/>
    <col min="2072" max="2306" width="9.140625" style="87" customWidth="1"/>
    <col min="2307" max="2307" width="1.28515625" style="87" customWidth="1"/>
    <col min="2308" max="2308" width="83.140625" style="87" customWidth="1"/>
    <col min="2309" max="2309" width="21.00390625" style="87" customWidth="1"/>
    <col min="2310" max="2310" width="19.8515625" style="87" customWidth="1"/>
    <col min="2311" max="2311" width="21.140625" style="87" customWidth="1"/>
    <col min="2312" max="2312" width="22.140625" style="87" customWidth="1"/>
    <col min="2313" max="2313" width="22.421875" style="87" customWidth="1"/>
    <col min="2314" max="2314" width="22.7109375" style="87" customWidth="1"/>
    <col min="2315" max="2315" width="23.140625" style="87" customWidth="1"/>
    <col min="2316" max="2316" width="24.7109375" style="87" customWidth="1"/>
    <col min="2317" max="2317" width="25.140625" style="87" customWidth="1"/>
    <col min="2318" max="2318" width="24.57421875" style="87" customWidth="1"/>
    <col min="2319" max="2319" width="24.7109375" style="87" customWidth="1"/>
    <col min="2320" max="2320" width="0.71875" style="87" customWidth="1"/>
    <col min="2321" max="2321" width="22.140625" style="87" customWidth="1"/>
    <col min="2322" max="2322" width="1.1484375" style="87" customWidth="1"/>
    <col min="2323" max="2323" width="3.8515625" style="87" customWidth="1"/>
    <col min="2324" max="2324" width="19.140625" style="87" customWidth="1"/>
    <col min="2325" max="2325" width="9.140625" style="87" customWidth="1"/>
    <col min="2326" max="2326" width="22.28125" style="87" customWidth="1"/>
    <col min="2327" max="2327" width="105.140625" style="87" customWidth="1"/>
    <col min="2328" max="2562" width="9.140625" style="87" customWidth="1"/>
    <col min="2563" max="2563" width="1.28515625" style="87" customWidth="1"/>
    <col min="2564" max="2564" width="83.140625" style="87" customWidth="1"/>
    <col min="2565" max="2565" width="21.00390625" style="87" customWidth="1"/>
    <col min="2566" max="2566" width="19.8515625" style="87" customWidth="1"/>
    <col min="2567" max="2567" width="21.140625" style="87" customWidth="1"/>
    <col min="2568" max="2568" width="22.140625" style="87" customWidth="1"/>
    <col min="2569" max="2569" width="22.421875" style="87" customWidth="1"/>
    <col min="2570" max="2570" width="22.7109375" style="87" customWidth="1"/>
    <col min="2571" max="2571" width="23.140625" style="87" customWidth="1"/>
    <col min="2572" max="2572" width="24.7109375" style="87" customWidth="1"/>
    <col min="2573" max="2573" width="25.140625" style="87" customWidth="1"/>
    <col min="2574" max="2574" width="24.57421875" style="87" customWidth="1"/>
    <col min="2575" max="2575" width="24.7109375" style="87" customWidth="1"/>
    <col min="2576" max="2576" width="0.71875" style="87" customWidth="1"/>
    <col min="2577" max="2577" width="22.140625" style="87" customWidth="1"/>
    <col min="2578" max="2578" width="1.1484375" style="87" customWidth="1"/>
    <col min="2579" max="2579" width="3.8515625" style="87" customWidth="1"/>
    <col min="2580" max="2580" width="19.140625" style="87" customWidth="1"/>
    <col min="2581" max="2581" width="9.140625" style="87" customWidth="1"/>
    <col min="2582" max="2582" width="22.28125" style="87" customWidth="1"/>
    <col min="2583" max="2583" width="105.140625" style="87" customWidth="1"/>
    <col min="2584" max="2818" width="9.140625" style="87" customWidth="1"/>
    <col min="2819" max="2819" width="1.28515625" style="87" customWidth="1"/>
    <col min="2820" max="2820" width="83.140625" style="87" customWidth="1"/>
    <col min="2821" max="2821" width="21.00390625" style="87" customWidth="1"/>
    <col min="2822" max="2822" width="19.8515625" style="87" customWidth="1"/>
    <col min="2823" max="2823" width="21.140625" style="87" customWidth="1"/>
    <col min="2824" max="2824" width="22.140625" style="87" customWidth="1"/>
    <col min="2825" max="2825" width="22.421875" style="87" customWidth="1"/>
    <col min="2826" max="2826" width="22.7109375" style="87" customWidth="1"/>
    <col min="2827" max="2827" width="23.140625" style="87" customWidth="1"/>
    <col min="2828" max="2828" width="24.7109375" style="87" customWidth="1"/>
    <col min="2829" max="2829" width="25.140625" style="87" customWidth="1"/>
    <col min="2830" max="2830" width="24.57421875" style="87" customWidth="1"/>
    <col min="2831" max="2831" width="24.7109375" style="87" customWidth="1"/>
    <col min="2832" max="2832" width="0.71875" style="87" customWidth="1"/>
    <col min="2833" max="2833" width="22.140625" style="87" customWidth="1"/>
    <col min="2834" max="2834" width="1.1484375" style="87" customWidth="1"/>
    <col min="2835" max="2835" width="3.8515625" style="87" customWidth="1"/>
    <col min="2836" max="2836" width="19.140625" style="87" customWidth="1"/>
    <col min="2837" max="2837" width="9.140625" style="87" customWidth="1"/>
    <col min="2838" max="2838" width="22.28125" style="87" customWidth="1"/>
    <col min="2839" max="2839" width="105.140625" style="87" customWidth="1"/>
    <col min="2840" max="3074" width="9.140625" style="87" customWidth="1"/>
    <col min="3075" max="3075" width="1.28515625" style="87" customWidth="1"/>
    <col min="3076" max="3076" width="83.140625" style="87" customWidth="1"/>
    <col min="3077" max="3077" width="21.00390625" style="87" customWidth="1"/>
    <col min="3078" max="3078" width="19.8515625" style="87" customWidth="1"/>
    <col min="3079" max="3079" width="21.140625" style="87" customWidth="1"/>
    <col min="3080" max="3080" width="22.140625" style="87" customWidth="1"/>
    <col min="3081" max="3081" width="22.421875" style="87" customWidth="1"/>
    <col min="3082" max="3082" width="22.7109375" style="87" customWidth="1"/>
    <col min="3083" max="3083" width="23.140625" style="87" customWidth="1"/>
    <col min="3084" max="3084" width="24.7109375" style="87" customWidth="1"/>
    <col min="3085" max="3085" width="25.140625" style="87" customWidth="1"/>
    <col min="3086" max="3086" width="24.57421875" style="87" customWidth="1"/>
    <col min="3087" max="3087" width="24.7109375" style="87" customWidth="1"/>
    <col min="3088" max="3088" width="0.71875" style="87" customWidth="1"/>
    <col min="3089" max="3089" width="22.140625" style="87" customWidth="1"/>
    <col min="3090" max="3090" width="1.1484375" style="87" customWidth="1"/>
    <col min="3091" max="3091" width="3.8515625" style="87" customWidth="1"/>
    <col min="3092" max="3092" width="19.140625" style="87" customWidth="1"/>
    <col min="3093" max="3093" width="9.140625" style="87" customWidth="1"/>
    <col min="3094" max="3094" width="22.28125" style="87" customWidth="1"/>
    <col min="3095" max="3095" width="105.140625" style="87" customWidth="1"/>
    <col min="3096" max="3330" width="9.140625" style="87" customWidth="1"/>
    <col min="3331" max="3331" width="1.28515625" style="87" customWidth="1"/>
    <col min="3332" max="3332" width="83.140625" style="87" customWidth="1"/>
    <col min="3333" max="3333" width="21.00390625" style="87" customWidth="1"/>
    <col min="3334" max="3334" width="19.8515625" style="87" customWidth="1"/>
    <col min="3335" max="3335" width="21.140625" style="87" customWidth="1"/>
    <col min="3336" max="3336" width="22.140625" style="87" customWidth="1"/>
    <col min="3337" max="3337" width="22.421875" style="87" customWidth="1"/>
    <col min="3338" max="3338" width="22.7109375" style="87" customWidth="1"/>
    <col min="3339" max="3339" width="23.140625" style="87" customWidth="1"/>
    <col min="3340" max="3340" width="24.7109375" style="87" customWidth="1"/>
    <col min="3341" max="3341" width="25.140625" style="87" customWidth="1"/>
    <col min="3342" max="3342" width="24.57421875" style="87" customWidth="1"/>
    <col min="3343" max="3343" width="24.7109375" style="87" customWidth="1"/>
    <col min="3344" max="3344" width="0.71875" style="87" customWidth="1"/>
    <col min="3345" max="3345" width="22.140625" style="87" customWidth="1"/>
    <col min="3346" max="3346" width="1.1484375" style="87" customWidth="1"/>
    <col min="3347" max="3347" width="3.8515625" style="87" customWidth="1"/>
    <col min="3348" max="3348" width="19.140625" style="87" customWidth="1"/>
    <col min="3349" max="3349" width="9.140625" style="87" customWidth="1"/>
    <col min="3350" max="3350" width="22.28125" style="87" customWidth="1"/>
    <col min="3351" max="3351" width="105.140625" style="87" customWidth="1"/>
    <col min="3352" max="3586" width="9.140625" style="87" customWidth="1"/>
    <col min="3587" max="3587" width="1.28515625" style="87" customWidth="1"/>
    <col min="3588" max="3588" width="83.140625" style="87" customWidth="1"/>
    <col min="3589" max="3589" width="21.00390625" style="87" customWidth="1"/>
    <col min="3590" max="3590" width="19.8515625" style="87" customWidth="1"/>
    <col min="3591" max="3591" width="21.140625" style="87" customWidth="1"/>
    <col min="3592" max="3592" width="22.140625" style="87" customWidth="1"/>
    <col min="3593" max="3593" width="22.421875" style="87" customWidth="1"/>
    <col min="3594" max="3594" width="22.7109375" style="87" customWidth="1"/>
    <col min="3595" max="3595" width="23.140625" style="87" customWidth="1"/>
    <col min="3596" max="3596" width="24.7109375" style="87" customWidth="1"/>
    <col min="3597" max="3597" width="25.140625" style="87" customWidth="1"/>
    <col min="3598" max="3598" width="24.57421875" style="87" customWidth="1"/>
    <col min="3599" max="3599" width="24.7109375" style="87" customWidth="1"/>
    <col min="3600" max="3600" width="0.71875" style="87" customWidth="1"/>
    <col min="3601" max="3601" width="22.140625" style="87" customWidth="1"/>
    <col min="3602" max="3602" width="1.1484375" style="87" customWidth="1"/>
    <col min="3603" max="3603" width="3.8515625" style="87" customWidth="1"/>
    <col min="3604" max="3604" width="19.140625" style="87" customWidth="1"/>
    <col min="3605" max="3605" width="9.140625" style="87" customWidth="1"/>
    <col min="3606" max="3606" width="22.28125" style="87" customWidth="1"/>
    <col min="3607" max="3607" width="105.140625" style="87" customWidth="1"/>
    <col min="3608" max="3842" width="9.140625" style="87" customWidth="1"/>
    <col min="3843" max="3843" width="1.28515625" style="87" customWidth="1"/>
    <col min="3844" max="3844" width="83.140625" style="87" customWidth="1"/>
    <col min="3845" max="3845" width="21.00390625" style="87" customWidth="1"/>
    <col min="3846" max="3846" width="19.8515625" style="87" customWidth="1"/>
    <col min="3847" max="3847" width="21.140625" style="87" customWidth="1"/>
    <col min="3848" max="3848" width="22.140625" style="87" customWidth="1"/>
    <col min="3849" max="3849" width="22.421875" style="87" customWidth="1"/>
    <col min="3850" max="3850" width="22.7109375" style="87" customWidth="1"/>
    <col min="3851" max="3851" width="23.140625" style="87" customWidth="1"/>
    <col min="3852" max="3852" width="24.7109375" style="87" customWidth="1"/>
    <col min="3853" max="3853" width="25.140625" style="87" customWidth="1"/>
    <col min="3854" max="3854" width="24.57421875" style="87" customWidth="1"/>
    <col min="3855" max="3855" width="24.7109375" style="87" customWidth="1"/>
    <col min="3856" max="3856" width="0.71875" style="87" customWidth="1"/>
    <col min="3857" max="3857" width="22.140625" style="87" customWidth="1"/>
    <col min="3858" max="3858" width="1.1484375" style="87" customWidth="1"/>
    <col min="3859" max="3859" width="3.8515625" style="87" customWidth="1"/>
    <col min="3860" max="3860" width="19.140625" style="87" customWidth="1"/>
    <col min="3861" max="3861" width="9.140625" style="87" customWidth="1"/>
    <col min="3862" max="3862" width="22.28125" style="87" customWidth="1"/>
    <col min="3863" max="3863" width="105.140625" style="87" customWidth="1"/>
    <col min="3864" max="4098" width="9.140625" style="87" customWidth="1"/>
    <col min="4099" max="4099" width="1.28515625" style="87" customWidth="1"/>
    <col min="4100" max="4100" width="83.140625" style="87" customWidth="1"/>
    <col min="4101" max="4101" width="21.00390625" style="87" customWidth="1"/>
    <col min="4102" max="4102" width="19.8515625" style="87" customWidth="1"/>
    <col min="4103" max="4103" width="21.140625" style="87" customWidth="1"/>
    <col min="4104" max="4104" width="22.140625" style="87" customWidth="1"/>
    <col min="4105" max="4105" width="22.421875" style="87" customWidth="1"/>
    <col min="4106" max="4106" width="22.7109375" style="87" customWidth="1"/>
    <col min="4107" max="4107" width="23.140625" style="87" customWidth="1"/>
    <col min="4108" max="4108" width="24.7109375" style="87" customWidth="1"/>
    <col min="4109" max="4109" width="25.140625" style="87" customWidth="1"/>
    <col min="4110" max="4110" width="24.57421875" style="87" customWidth="1"/>
    <col min="4111" max="4111" width="24.7109375" style="87" customWidth="1"/>
    <col min="4112" max="4112" width="0.71875" style="87" customWidth="1"/>
    <col min="4113" max="4113" width="22.140625" style="87" customWidth="1"/>
    <col min="4114" max="4114" width="1.1484375" style="87" customWidth="1"/>
    <col min="4115" max="4115" width="3.8515625" style="87" customWidth="1"/>
    <col min="4116" max="4116" width="19.140625" style="87" customWidth="1"/>
    <col min="4117" max="4117" width="9.140625" style="87" customWidth="1"/>
    <col min="4118" max="4118" width="22.28125" style="87" customWidth="1"/>
    <col min="4119" max="4119" width="105.140625" style="87" customWidth="1"/>
    <col min="4120" max="4354" width="9.140625" style="87" customWidth="1"/>
    <col min="4355" max="4355" width="1.28515625" style="87" customWidth="1"/>
    <col min="4356" max="4356" width="83.140625" style="87" customWidth="1"/>
    <col min="4357" max="4357" width="21.00390625" style="87" customWidth="1"/>
    <col min="4358" max="4358" width="19.8515625" style="87" customWidth="1"/>
    <col min="4359" max="4359" width="21.140625" style="87" customWidth="1"/>
    <col min="4360" max="4360" width="22.140625" style="87" customWidth="1"/>
    <col min="4361" max="4361" width="22.421875" style="87" customWidth="1"/>
    <col min="4362" max="4362" width="22.7109375" style="87" customWidth="1"/>
    <col min="4363" max="4363" width="23.140625" style="87" customWidth="1"/>
    <col min="4364" max="4364" width="24.7109375" style="87" customWidth="1"/>
    <col min="4365" max="4365" width="25.140625" style="87" customWidth="1"/>
    <col min="4366" max="4366" width="24.57421875" style="87" customWidth="1"/>
    <col min="4367" max="4367" width="24.7109375" style="87" customWidth="1"/>
    <col min="4368" max="4368" width="0.71875" style="87" customWidth="1"/>
    <col min="4369" max="4369" width="22.140625" style="87" customWidth="1"/>
    <col min="4370" max="4370" width="1.1484375" style="87" customWidth="1"/>
    <col min="4371" max="4371" width="3.8515625" style="87" customWidth="1"/>
    <col min="4372" max="4372" width="19.140625" style="87" customWidth="1"/>
    <col min="4373" max="4373" width="9.140625" style="87" customWidth="1"/>
    <col min="4374" max="4374" width="22.28125" style="87" customWidth="1"/>
    <col min="4375" max="4375" width="105.140625" style="87" customWidth="1"/>
    <col min="4376" max="4610" width="9.140625" style="87" customWidth="1"/>
    <col min="4611" max="4611" width="1.28515625" style="87" customWidth="1"/>
    <col min="4612" max="4612" width="83.140625" style="87" customWidth="1"/>
    <col min="4613" max="4613" width="21.00390625" style="87" customWidth="1"/>
    <col min="4614" max="4614" width="19.8515625" style="87" customWidth="1"/>
    <col min="4615" max="4615" width="21.140625" style="87" customWidth="1"/>
    <col min="4616" max="4616" width="22.140625" style="87" customWidth="1"/>
    <col min="4617" max="4617" width="22.421875" style="87" customWidth="1"/>
    <col min="4618" max="4618" width="22.7109375" style="87" customWidth="1"/>
    <col min="4619" max="4619" width="23.140625" style="87" customWidth="1"/>
    <col min="4620" max="4620" width="24.7109375" style="87" customWidth="1"/>
    <col min="4621" max="4621" width="25.140625" style="87" customWidth="1"/>
    <col min="4622" max="4622" width="24.57421875" style="87" customWidth="1"/>
    <col min="4623" max="4623" width="24.7109375" style="87" customWidth="1"/>
    <col min="4624" max="4624" width="0.71875" style="87" customWidth="1"/>
    <col min="4625" max="4625" width="22.140625" style="87" customWidth="1"/>
    <col min="4626" max="4626" width="1.1484375" style="87" customWidth="1"/>
    <col min="4627" max="4627" width="3.8515625" style="87" customWidth="1"/>
    <col min="4628" max="4628" width="19.140625" style="87" customWidth="1"/>
    <col min="4629" max="4629" width="9.140625" style="87" customWidth="1"/>
    <col min="4630" max="4630" width="22.28125" style="87" customWidth="1"/>
    <col min="4631" max="4631" width="105.140625" style="87" customWidth="1"/>
    <col min="4632" max="4866" width="9.140625" style="87" customWidth="1"/>
    <col min="4867" max="4867" width="1.28515625" style="87" customWidth="1"/>
    <col min="4868" max="4868" width="83.140625" style="87" customWidth="1"/>
    <col min="4869" max="4869" width="21.00390625" style="87" customWidth="1"/>
    <col min="4870" max="4870" width="19.8515625" style="87" customWidth="1"/>
    <col min="4871" max="4871" width="21.140625" style="87" customWidth="1"/>
    <col min="4872" max="4872" width="22.140625" style="87" customWidth="1"/>
    <col min="4873" max="4873" width="22.421875" style="87" customWidth="1"/>
    <col min="4874" max="4874" width="22.7109375" style="87" customWidth="1"/>
    <col min="4875" max="4875" width="23.140625" style="87" customWidth="1"/>
    <col min="4876" max="4876" width="24.7109375" style="87" customWidth="1"/>
    <col min="4877" max="4877" width="25.140625" style="87" customWidth="1"/>
    <col min="4878" max="4878" width="24.57421875" style="87" customWidth="1"/>
    <col min="4879" max="4879" width="24.7109375" style="87" customWidth="1"/>
    <col min="4880" max="4880" width="0.71875" style="87" customWidth="1"/>
    <col min="4881" max="4881" width="22.140625" style="87" customWidth="1"/>
    <col min="4882" max="4882" width="1.1484375" style="87" customWidth="1"/>
    <col min="4883" max="4883" width="3.8515625" style="87" customWidth="1"/>
    <col min="4884" max="4884" width="19.140625" style="87" customWidth="1"/>
    <col min="4885" max="4885" width="9.140625" style="87" customWidth="1"/>
    <col min="4886" max="4886" width="22.28125" style="87" customWidth="1"/>
    <col min="4887" max="4887" width="105.140625" style="87" customWidth="1"/>
    <col min="4888" max="5122" width="9.140625" style="87" customWidth="1"/>
    <col min="5123" max="5123" width="1.28515625" style="87" customWidth="1"/>
    <col min="5124" max="5124" width="83.140625" style="87" customWidth="1"/>
    <col min="5125" max="5125" width="21.00390625" style="87" customWidth="1"/>
    <col min="5126" max="5126" width="19.8515625" style="87" customWidth="1"/>
    <col min="5127" max="5127" width="21.140625" style="87" customWidth="1"/>
    <col min="5128" max="5128" width="22.140625" style="87" customWidth="1"/>
    <col min="5129" max="5129" width="22.421875" style="87" customWidth="1"/>
    <col min="5130" max="5130" width="22.7109375" style="87" customWidth="1"/>
    <col min="5131" max="5131" width="23.140625" style="87" customWidth="1"/>
    <col min="5132" max="5132" width="24.7109375" style="87" customWidth="1"/>
    <col min="5133" max="5133" width="25.140625" style="87" customWidth="1"/>
    <col min="5134" max="5134" width="24.57421875" style="87" customWidth="1"/>
    <col min="5135" max="5135" width="24.7109375" style="87" customWidth="1"/>
    <col min="5136" max="5136" width="0.71875" style="87" customWidth="1"/>
    <col min="5137" max="5137" width="22.140625" style="87" customWidth="1"/>
    <col min="5138" max="5138" width="1.1484375" style="87" customWidth="1"/>
    <col min="5139" max="5139" width="3.8515625" style="87" customWidth="1"/>
    <col min="5140" max="5140" width="19.140625" style="87" customWidth="1"/>
    <col min="5141" max="5141" width="9.140625" style="87" customWidth="1"/>
    <col min="5142" max="5142" width="22.28125" style="87" customWidth="1"/>
    <col min="5143" max="5143" width="105.140625" style="87" customWidth="1"/>
    <col min="5144" max="5378" width="9.140625" style="87" customWidth="1"/>
    <col min="5379" max="5379" width="1.28515625" style="87" customWidth="1"/>
    <col min="5380" max="5380" width="83.140625" style="87" customWidth="1"/>
    <col min="5381" max="5381" width="21.00390625" style="87" customWidth="1"/>
    <col min="5382" max="5382" width="19.8515625" style="87" customWidth="1"/>
    <col min="5383" max="5383" width="21.140625" style="87" customWidth="1"/>
    <col min="5384" max="5384" width="22.140625" style="87" customWidth="1"/>
    <col min="5385" max="5385" width="22.421875" style="87" customWidth="1"/>
    <col min="5386" max="5386" width="22.7109375" style="87" customWidth="1"/>
    <col min="5387" max="5387" width="23.140625" style="87" customWidth="1"/>
    <col min="5388" max="5388" width="24.7109375" style="87" customWidth="1"/>
    <col min="5389" max="5389" width="25.140625" style="87" customWidth="1"/>
    <col min="5390" max="5390" width="24.57421875" style="87" customWidth="1"/>
    <col min="5391" max="5391" width="24.7109375" style="87" customWidth="1"/>
    <col min="5392" max="5392" width="0.71875" style="87" customWidth="1"/>
    <col min="5393" max="5393" width="22.140625" style="87" customWidth="1"/>
    <col min="5394" max="5394" width="1.1484375" style="87" customWidth="1"/>
    <col min="5395" max="5395" width="3.8515625" style="87" customWidth="1"/>
    <col min="5396" max="5396" width="19.140625" style="87" customWidth="1"/>
    <col min="5397" max="5397" width="9.140625" style="87" customWidth="1"/>
    <col min="5398" max="5398" width="22.28125" style="87" customWidth="1"/>
    <col min="5399" max="5399" width="105.140625" style="87" customWidth="1"/>
    <col min="5400" max="5634" width="9.140625" style="87" customWidth="1"/>
    <col min="5635" max="5635" width="1.28515625" style="87" customWidth="1"/>
    <col min="5636" max="5636" width="83.140625" style="87" customWidth="1"/>
    <col min="5637" max="5637" width="21.00390625" style="87" customWidth="1"/>
    <col min="5638" max="5638" width="19.8515625" style="87" customWidth="1"/>
    <col min="5639" max="5639" width="21.140625" style="87" customWidth="1"/>
    <col min="5640" max="5640" width="22.140625" style="87" customWidth="1"/>
    <col min="5641" max="5641" width="22.421875" style="87" customWidth="1"/>
    <col min="5642" max="5642" width="22.7109375" style="87" customWidth="1"/>
    <col min="5643" max="5643" width="23.140625" style="87" customWidth="1"/>
    <col min="5644" max="5644" width="24.7109375" style="87" customWidth="1"/>
    <col min="5645" max="5645" width="25.140625" style="87" customWidth="1"/>
    <col min="5646" max="5646" width="24.57421875" style="87" customWidth="1"/>
    <col min="5647" max="5647" width="24.7109375" style="87" customWidth="1"/>
    <col min="5648" max="5648" width="0.71875" style="87" customWidth="1"/>
    <col min="5649" max="5649" width="22.140625" style="87" customWidth="1"/>
    <col min="5650" max="5650" width="1.1484375" style="87" customWidth="1"/>
    <col min="5651" max="5651" width="3.8515625" style="87" customWidth="1"/>
    <col min="5652" max="5652" width="19.140625" style="87" customWidth="1"/>
    <col min="5653" max="5653" width="9.140625" style="87" customWidth="1"/>
    <col min="5654" max="5654" width="22.28125" style="87" customWidth="1"/>
    <col min="5655" max="5655" width="105.140625" style="87" customWidth="1"/>
    <col min="5656" max="5890" width="9.140625" style="87" customWidth="1"/>
    <col min="5891" max="5891" width="1.28515625" style="87" customWidth="1"/>
    <col min="5892" max="5892" width="83.140625" style="87" customWidth="1"/>
    <col min="5893" max="5893" width="21.00390625" style="87" customWidth="1"/>
    <col min="5894" max="5894" width="19.8515625" style="87" customWidth="1"/>
    <col min="5895" max="5895" width="21.140625" style="87" customWidth="1"/>
    <col min="5896" max="5896" width="22.140625" style="87" customWidth="1"/>
    <col min="5897" max="5897" width="22.421875" style="87" customWidth="1"/>
    <col min="5898" max="5898" width="22.7109375" style="87" customWidth="1"/>
    <col min="5899" max="5899" width="23.140625" style="87" customWidth="1"/>
    <col min="5900" max="5900" width="24.7109375" style="87" customWidth="1"/>
    <col min="5901" max="5901" width="25.140625" style="87" customWidth="1"/>
    <col min="5902" max="5902" width="24.57421875" style="87" customWidth="1"/>
    <col min="5903" max="5903" width="24.7109375" style="87" customWidth="1"/>
    <col min="5904" max="5904" width="0.71875" style="87" customWidth="1"/>
    <col min="5905" max="5905" width="22.140625" style="87" customWidth="1"/>
    <col min="5906" max="5906" width="1.1484375" style="87" customWidth="1"/>
    <col min="5907" max="5907" width="3.8515625" style="87" customWidth="1"/>
    <col min="5908" max="5908" width="19.140625" style="87" customWidth="1"/>
    <col min="5909" max="5909" width="9.140625" style="87" customWidth="1"/>
    <col min="5910" max="5910" width="22.28125" style="87" customWidth="1"/>
    <col min="5911" max="5911" width="105.140625" style="87" customWidth="1"/>
    <col min="5912" max="6146" width="9.140625" style="87" customWidth="1"/>
    <col min="6147" max="6147" width="1.28515625" style="87" customWidth="1"/>
    <col min="6148" max="6148" width="83.140625" style="87" customWidth="1"/>
    <col min="6149" max="6149" width="21.00390625" style="87" customWidth="1"/>
    <col min="6150" max="6150" width="19.8515625" style="87" customWidth="1"/>
    <col min="6151" max="6151" width="21.140625" style="87" customWidth="1"/>
    <col min="6152" max="6152" width="22.140625" style="87" customWidth="1"/>
    <col min="6153" max="6153" width="22.421875" style="87" customWidth="1"/>
    <col min="6154" max="6154" width="22.7109375" style="87" customWidth="1"/>
    <col min="6155" max="6155" width="23.140625" style="87" customWidth="1"/>
    <col min="6156" max="6156" width="24.7109375" style="87" customWidth="1"/>
    <col min="6157" max="6157" width="25.140625" style="87" customWidth="1"/>
    <col min="6158" max="6158" width="24.57421875" style="87" customWidth="1"/>
    <col min="6159" max="6159" width="24.7109375" style="87" customWidth="1"/>
    <col min="6160" max="6160" width="0.71875" style="87" customWidth="1"/>
    <col min="6161" max="6161" width="22.140625" style="87" customWidth="1"/>
    <col min="6162" max="6162" width="1.1484375" style="87" customWidth="1"/>
    <col min="6163" max="6163" width="3.8515625" style="87" customWidth="1"/>
    <col min="6164" max="6164" width="19.140625" style="87" customWidth="1"/>
    <col min="6165" max="6165" width="9.140625" style="87" customWidth="1"/>
    <col min="6166" max="6166" width="22.28125" style="87" customWidth="1"/>
    <col min="6167" max="6167" width="105.140625" style="87" customWidth="1"/>
    <col min="6168" max="6402" width="9.140625" style="87" customWidth="1"/>
    <col min="6403" max="6403" width="1.28515625" style="87" customWidth="1"/>
    <col min="6404" max="6404" width="83.140625" style="87" customWidth="1"/>
    <col min="6405" max="6405" width="21.00390625" style="87" customWidth="1"/>
    <col min="6406" max="6406" width="19.8515625" style="87" customWidth="1"/>
    <col min="6407" max="6407" width="21.140625" style="87" customWidth="1"/>
    <col min="6408" max="6408" width="22.140625" style="87" customWidth="1"/>
    <col min="6409" max="6409" width="22.421875" style="87" customWidth="1"/>
    <col min="6410" max="6410" width="22.7109375" style="87" customWidth="1"/>
    <col min="6411" max="6411" width="23.140625" style="87" customWidth="1"/>
    <col min="6412" max="6412" width="24.7109375" style="87" customWidth="1"/>
    <col min="6413" max="6413" width="25.140625" style="87" customWidth="1"/>
    <col min="6414" max="6414" width="24.57421875" style="87" customWidth="1"/>
    <col min="6415" max="6415" width="24.7109375" style="87" customWidth="1"/>
    <col min="6416" max="6416" width="0.71875" style="87" customWidth="1"/>
    <col min="6417" max="6417" width="22.140625" style="87" customWidth="1"/>
    <col min="6418" max="6418" width="1.1484375" style="87" customWidth="1"/>
    <col min="6419" max="6419" width="3.8515625" style="87" customWidth="1"/>
    <col min="6420" max="6420" width="19.140625" style="87" customWidth="1"/>
    <col min="6421" max="6421" width="9.140625" style="87" customWidth="1"/>
    <col min="6422" max="6422" width="22.28125" style="87" customWidth="1"/>
    <col min="6423" max="6423" width="105.140625" style="87" customWidth="1"/>
    <col min="6424" max="6658" width="9.140625" style="87" customWidth="1"/>
    <col min="6659" max="6659" width="1.28515625" style="87" customWidth="1"/>
    <col min="6660" max="6660" width="83.140625" style="87" customWidth="1"/>
    <col min="6661" max="6661" width="21.00390625" style="87" customWidth="1"/>
    <col min="6662" max="6662" width="19.8515625" style="87" customWidth="1"/>
    <col min="6663" max="6663" width="21.140625" style="87" customWidth="1"/>
    <col min="6664" max="6664" width="22.140625" style="87" customWidth="1"/>
    <col min="6665" max="6665" width="22.421875" style="87" customWidth="1"/>
    <col min="6666" max="6666" width="22.7109375" style="87" customWidth="1"/>
    <col min="6667" max="6667" width="23.140625" style="87" customWidth="1"/>
    <col min="6668" max="6668" width="24.7109375" style="87" customWidth="1"/>
    <col min="6669" max="6669" width="25.140625" style="87" customWidth="1"/>
    <col min="6670" max="6670" width="24.57421875" style="87" customWidth="1"/>
    <col min="6671" max="6671" width="24.7109375" style="87" customWidth="1"/>
    <col min="6672" max="6672" width="0.71875" style="87" customWidth="1"/>
    <col min="6673" max="6673" width="22.140625" style="87" customWidth="1"/>
    <col min="6674" max="6674" width="1.1484375" style="87" customWidth="1"/>
    <col min="6675" max="6675" width="3.8515625" style="87" customWidth="1"/>
    <col min="6676" max="6676" width="19.140625" style="87" customWidth="1"/>
    <col min="6677" max="6677" width="9.140625" style="87" customWidth="1"/>
    <col min="6678" max="6678" width="22.28125" style="87" customWidth="1"/>
    <col min="6679" max="6679" width="105.140625" style="87" customWidth="1"/>
    <col min="6680" max="6914" width="9.140625" style="87" customWidth="1"/>
    <col min="6915" max="6915" width="1.28515625" style="87" customWidth="1"/>
    <col min="6916" max="6916" width="83.140625" style="87" customWidth="1"/>
    <col min="6917" max="6917" width="21.00390625" style="87" customWidth="1"/>
    <col min="6918" max="6918" width="19.8515625" style="87" customWidth="1"/>
    <col min="6919" max="6919" width="21.140625" style="87" customWidth="1"/>
    <col min="6920" max="6920" width="22.140625" style="87" customWidth="1"/>
    <col min="6921" max="6921" width="22.421875" style="87" customWidth="1"/>
    <col min="6922" max="6922" width="22.7109375" style="87" customWidth="1"/>
    <col min="6923" max="6923" width="23.140625" style="87" customWidth="1"/>
    <col min="6924" max="6924" width="24.7109375" style="87" customWidth="1"/>
    <col min="6925" max="6925" width="25.140625" style="87" customWidth="1"/>
    <col min="6926" max="6926" width="24.57421875" style="87" customWidth="1"/>
    <col min="6927" max="6927" width="24.7109375" style="87" customWidth="1"/>
    <col min="6928" max="6928" width="0.71875" style="87" customWidth="1"/>
    <col min="6929" max="6929" width="22.140625" style="87" customWidth="1"/>
    <col min="6930" max="6930" width="1.1484375" style="87" customWidth="1"/>
    <col min="6931" max="6931" width="3.8515625" style="87" customWidth="1"/>
    <col min="6932" max="6932" width="19.140625" style="87" customWidth="1"/>
    <col min="6933" max="6933" width="9.140625" style="87" customWidth="1"/>
    <col min="6934" max="6934" width="22.28125" style="87" customWidth="1"/>
    <col min="6935" max="6935" width="105.140625" style="87" customWidth="1"/>
    <col min="6936" max="7170" width="9.140625" style="87" customWidth="1"/>
    <col min="7171" max="7171" width="1.28515625" style="87" customWidth="1"/>
    <col min="7172" max="7172" width="83.140625" style="87" customWidth="1"/>
    <col min="7173" max="7173" width="21.00390625" style="87" customWidth="1"/>
    <col min="7174" max="7174" width="19.8515625" style="87" customWidth="1"/>
    <col min="7175" max="7175" width="21.140625" style="87" customWidth="1"/>
    <col min="7176" max="7176" width="22.140625" style="87" customWidth="1"/>
    <col min="7177" max="7177" width="22.421875" style="87" customWidth="1"/>
    <col min="7178" max="7178" width="22.7109375" style="87" customWidth="1"/>
    <col min="7179" max="7179" width="23.140625" style="87" customWidth="1"/>
    <col min="7180" max="7180" width="24.7109375" style="87" customWidth="1"/>
    <col min="7181" max="7181" width="25.140625" style="87" customWidth="1"/>
    <col min="7182" max="7182" width="24.57421875" style="87" customWidth="1"/>
    <col min="7183" max="7183" width="24.7109375" style="87" customWidth="1"/>
    <col min="7184" max="7184" width="0.71875" style="87" customWidth="1"/>
    <col min="7185" max="7185" width="22.140625" style="87" customWidth="1"/>
    <col min="7186" max="7186" width="1.1484375" style="87" customWidth="1"/>
    <col min="7187" max="7187" width="3.8515625" style="87" customWidth="1"/>
    <col min="7188" max="7188" width="19.140625" style="87" customWidth="1"/>
    <col min="7189" max="7189" width="9.140625" style="87" customWidth="1"/>
    <col min="7190" max="7190" width="22.28125" style="87" customWidth="1"/>
    <col min="7191" max="7191" width="105.140625" style="87" customWidth="1"/>
    <col min="7192" max="7426" width="9.140625" style="87" customWidth="1"/>
    <col min="7427" max="7427" width="1.28515625" style="87" customWidth="1"/>
    <col min="7428" max="7428" width="83.140625" style="87" customWidth="1"/>
    <col min="7429" max="7429" width="21.00390625" style="87" customWidth="1"/>
    <col min="7430" max="7430" width="19.8515625" style="87" customWidth="1"/>
    <col min="7431" max="7431" width="21.140625" style="87" customWidth="1"/>
    <col min="7432" max="7432" width="22.140625" style="87" customWidth="1"/>
    <col min="7433" max="7433" width="22.421875" style="87" customWidth="1"/>
    <col min="7434" max="7434" width="22.7109375" style="87" customWidth="1"/>
    <col min="7435" max="7435" width="23.140625" style="87" customWidth="1"/>
    <col min="7436" max="7436" width="24.7109375" style="87" customWidth="1"/>
    <col min="7437" max="7437" width="25.140625" style="87" customWidth="1"/>
    <col min="7438" max="7438" width="24.57421875" style="87" customWidth="1"/>
    <col min="7439" max="7439" width="24.7109375" style="87" customWidth="1"/>
    <col min="7440" max="7440" width="0.71875" style="87" customWidth="1"/>
    <col min="7441" max="7441" width="22.140625" style="87" customWidth="1"/>
    <col min="7442" max="7442" width="1.1484375" style="87" customWidth="1"/>
    <col min="7443" max="7443" width="3.8515625" style="87" customWidth="1"/>
    <col min="7444" max="7444" width="19.140625" style="87" customWidth="1"/>
    <col min="7445" max="7445" width="9.140625" style="87" customWidth="1"/>
    <col min="7446" max="7446" width="22.28125" style="87" customWidth="1"/>
    <col min="7447" max="7447" width="105.140625" style="87" customWidth="1"/>
    <col min="7448" max="7682" width="9.140625" style="87" customWidth="1"/>
    <col min="7683" max="7683" width="1.28515625" style="87" customWidth="1"/>
    <col min="7684" max="7684" width="83.140625" style="87" customWidth="1"/>
    <col min="7685" max="7685" width="21.00390625" style="87" customWidth="1"/>
    <col min="7686" max="7686" width="19.8515625" style="87" customWidth="1"/>
    <col min="7687" max="7687" width="21.140625" style="87" customWidth="1"/>
    <col min="7688" max="7688" width="22.140625" style="87" customWidth="1"/>
    <col min="7689" max="7689" width="22.421875" style="87" customWidth="1"/>
    <col min="7690" max="7690" width="22.7109375" style="87" customWidth="1"/>
    <col min="7691" max="7691" width="23.140625" style="87" customWidth="1"/>
    <col min="7692" max="7692" width="24.7109375" style="87" customWidth="1"/>
    <col min="7693" max="7693" width="25.140625" style="87" customWidth="1"/>
    <col min="7694" max="7694" width="24.57421875" style="87" customWidth="1"/>
    <col min="7695" max="7695" width="24.7109375" style="87" customWidth="1"/>
    <col min="7696" max="7696" width="0.71875" style="87" customWidth="1"/>
    <col min="7697" max="7697" width="22.140625" style="87" customWidth="1"/>
    <col min="7698" max="7698" width="1.1484375" style="87" customWidth="1"/>
    <col min="7699" max="7699" width="3.8515625" style="87" customWidth="1"/>
    <col min="7700" max="7700" width="19.140625" style="87" customWidth="1"/>
    <col min="7701" max="7701" width="9.140625" style="87" customWidth="1"/>
    <col min="7702" max="7702" width="22.28125" style="87" customWidth="1"/>
    <col min="7703" max="7703" width="105.140625" style="87" customWidth="1"/>
    <col min="7704" max="7938" width="9.140625" style="87" customWidth="1"/>
    <col min="7939" max="7939" width="1.28515625" style="87" customWidth="1"/>
    <col min="7940" max="7940" width="83.140625" style="87" customWidth="1"/>
    <col min="7941" max="7941" width="21.00390625" style="87" customWidth="1"/>
    <col min="7942" max="7942" width="19.8515625" style="87" customWidth="1"/>
    <col min="7943" max="7943" width="21.140625" style="87" customWidth="1"/>
    <col min="7944" max="7944" width="22.140625" style="87" customWidth="1"/>
    <col min="7945" max="7945" width="22.421875" style="87" customWidth="1"/>
    <col min="7946" max="7946" width="22.7109375" style="87" customWidth="1"/>
    <col min="7947" max="7947" width="23.140625" style="87" customWidth="1"/>
    <col min="7948" max="7948" width="24.7109375" style="87" customWidth="1"/>
    <col min="7949" max="7949" width="25.140625" style="87" customWidth="1"/>
    <col min="7950" max="7950" width="24.57421875" style="87" customWidth="1"/>
    <col min="7951" max="7951" width="24.7109375" style="87" customWidth="1"/>
    <col min="7952" max="7952" width="0.71875" style="87" customWidth="1"/>
    <col min="7953" max="7953" width="22.140625" style="87" customWidth="1"/>
    <col min="7954" max="7954" width="1.1484375" style="87" customWidth="1"/>
    <col min="7955" max="7955" width="3.8515625" style="87" customWidth="1"/>
    <col min="7956" max="7956" width="19.140625" style="87" customWidth="1"/>
    <col min="7957" max="7957" width="9.140625" style="87" customWidth="1"/>
    <col min="7958" max="7958" width="22.28125" style="87" customWidth="1"/>
    <col min="7959" max="7959" width="105.140625" style="87" customWidth="1"/>
    <col min="7960" max="8194" width="9.140625" style="87" customWidth="1"/>
    <col min="8195" max="8195" width="1.28515625" style="87" customWidth="1"/>
    <col min="8196" max="8196" width="83.140625" style="87" customWidth="1"/>
    <col min="8197" max="8197" width="21.00390625" style="87" customWidth="1"/>
    <col min="8198" max="8198" width="19.8515625" style="87" customWidth="1"/>
    <col min="8199" max="8199" width="21.140625" style="87" customWidth="1"/>
    <col min="8200" max="8200" width="22.140625" style="87" customWidth="1"/>
    <col min="8201" max="8201" width="22.421875" style="87" customWidth="1"/>
    <col min="8202" max="8202" width="22.7109375" style="87" customWidth="1"/>
    <col min="8203" max="8203" width="23.140625" style="87" customWidth="1"/>
    <col min="8204" max="8204" width="24.7109375" style="87" customWidth="1"/>
    <col min="8205" max="8205" width="25.140625" style="87" customWidth="1"/>
    <col min="8206" max="8206" width="24.57421875" style="87" customWidth="1"/>
    <col min="8207" max="8207" width="24.7109375" style="87" customWidth="1"/>
    <col min="8208" max="8208" width="0.71875" style="87" customWidth="1"/>
    <col min="8209" max="8209" width="22.140625" style="87" customWidth="1"/>
    <col min="8210" max="8210" width="1.1484375" style="87" customWidth="1"/>
    <col min="8211" max="8211" width="3.8515625" style="87" customWidth="1"/>
    <col min="8212" max="8212" width="19.140625" style="87" customWidth="1"/>
    <col min="8213" max="8213" width="9.140625" style="87" customWidth="1"/>
    <col min="8214" max="8214" width="22.28125" style="87" customWidth="1"/>
    <col min="8215" max="8215" width="105.140625" style="87" customWidth="1"/>
    <col min="8216" max="8450" width="9.140625" style="87" customWidth="1"/>
    <col min="8451" max="8451" width="1.28515625" style="87" customWidth="1"/>
    <col min="8452" max="8452" width="83.140625" style="87" customWidth="1"/>
    <col min="8453" max="8453" width="21.00390625" style="87" customWidth="1"/>
    <col min="8454" max="8454" width="19.8515625" style="87" customWidth="1"/>
    <col min="8455" max="8455" width="21.140625" style="87" customWidth="1"/>
    <col min="8456" max="8456" width="22.140625" style="87" customWidth="1"/>
    <col min="8457" max="8457" width="22.421875" style="87" customWidth="1"/>
    <col min="8458" max="8458" width="22.7109375" style="87" customWidth="1"/>
    <col min="8459" max="8459" width="23.140625" style="87" customWidth="1"/>
    <col min="8460" max="8460" width="24.7109375" style="87" customWidth="1"/>
    <col min="8461" max="8461" width="25.140625" style="87" customWidth="1"/>
    <col min="8462" max="8462" width="24.57421875" style="87" customWidth="1"/>
    <col min="8463" max="8463" width="24.7109375" style="87" customWidth="1"/>
    <col min="8464" max="8464" width="0.71875" style="87" customWidth="1"/>
    <col min="8465" max="8465" width="22.140625" style="87" customWidth="1"/>
    <col min="8466" max="8466" width="1.1484375" style="87" customWidth="1"/>
    <col min="8467" max="8467" width="3.8515625" style="87" customWidth="1"/>
    <col min="8468" max="8468" width="19.140625" style="87" customWidth="1"/>
    <col min="8469" max="8469" width="9.140625" style="87" customWidth="1"/>
    <col min="8470" max="8470" width="22.28125" style="87" customWidth="1"/>
    <col min="8471" max="8471" width="105.140625" style="87" customWidth="1"/>
    <col min="8472" max="8706" width="9.140625" style="87" customWidth="1"/>
    <col min="8707" max="8707" width="1.28515625" style="87" customWidth="1"/>
    <col min="8708" max="8708" width="83.140625" style="87" customWidth="1"/>
    <col min="8709" max="8709" width="21.00390625" style="87" customWidth="1"/>
    <col min="8710" max="8710" width="19.8515625" style="87" customWidth="1"/>
    <col min="8711" max="8711" width="21.140625" style="87" customWidth="1"/>
    <col min="8712" max="8712" width="22.140625" style="87" customWidth="1"/>
    <col min="8713" max="8713" width="22.421875" style="87" customWidth="1"/>
    <col min="8714" max="8714" width="22.7109375" style="87" customWidth="1"/>
    <col min="8715" max="8715" width="23.140625" style="87" customWidth="1"/>
    <col min="8716" max="8716" width="24.7109375" style="87" customWidth="1"/>
    <col min="8717" max="8717" width="25.140625" style="87" customWidth="1"/>
    <col min="8718" max="8718" width="24.57421875" style="87" customWidth="1"/>
    <col min="8719" max="8719" width="24.7109375" style="87" customWidth="1"/>
    <col min="8720" max="8720" width="0.71875" style="87" customWidth="1"/>
    <col min="8721" max="8721" width="22.140625" style="87" customWidth="1"/>
    <col min="8722" max="8722" width="1.1484375" style="87" customWidth="1"/>
    <col min="8723" max="8723" width="3.8515625" style="87" customWidth="1"/>
    <col min="8724" max="8724" width="19.140625" style="87" customWidth="1"/>
    <col min="8725" max="8725" width="9.140625" style="87" customWidth="1"/>
    <col min="8726" max="8726" width="22.28125" style="87" customWidth="1"/>
    <col min="8727" max="8727" width="105.140625" style="87" customWidth="1"/>
    <col min="8728" max="8962" width="9.140625" style="87" customWidth="1"/>
    <col min="8963" max="8963" width="1.28515625" style="87" customWidth="1"/>
    <col min="8964" max="8964" width="83.140625" style="87" customWidth="1"/>
    <col min="8965" max="8965" width="21.00390625" style="87" customWidth="1"/>
    <col min="8966" max="8966" width="19.8515625" style="87" customWidth="1"/>
    <col min="8967" max="8967" width="21.140625" style="87" customWidth="1"/>
    <col min="8968" max="8968" width="22.140625" style="87" customWidth="1"/>
    <col min="8969" max="8969" width="22.421875" style="87" customWidth="1"/>
    <col min="8970" max="8970" width="22.7109375" style="87" customWidth="1"/>
    <col min="8971" max="8971" width="23.140625" style="87" customWidth="1"/>
    <col min="8972" max="8972" width="24.7109375" style="87" customWidth="1"/>
    <col min="8973" max="8973" width="25.140625" style="87" customWidth="1"/>
    <col min="8974" max="8974" width="24.57421875" style="87" customWidth="1"/>
    <col min="8975" max="8975" width="24.7109375" style="87" customWidth="1"/>
    <col min="8976" max="8976" width="0.71875" style="87" customWidth="1"/>
    <col min="8977" max="8977" width="22.140625" style="87" customWidth="1"/>
    <col min="8978" max="8978" width="1.1484375" style="87" customWidth="1"/>
    <col min="8979" max="8979" width="3.8515625" style="87" customWidth="1"/>
    <col min="8980" max="8980" width="19.140625" style="87" customWidth="1"/>
    <col min="8981" max="8981" width="9.140625" style="87" customWidth="1"/>
    <col min="8982" max="8982" width="22.28125" style="87" customWidth="1"/>
    <col min="8983" max="8983" width="105.140625" style="87" customWidth="1"/>
    <col min="8984" max="9218" width="9.140625" style="87" customWidth="1"/>
    <col min="9219" max="9219" width="1.28515625" style="87" customWidth="1"/>
    <col min="9220" max="9220" width="83.140625" style="87" customWidth="1"/>
    <col min="9221" max="9221" width="21.00390625" style="87" customWidth="1"/>
    <col min="9222" max="9222" width="19.8515625" style="87" customWidth="1"/>
    <col min="9223" max="9223" width="21.140625" style="87" customWidth="1"/>
    <col min="9224" max="9224" width="22.140625" style="87" customWidth="1"/>
    <col min="9225" max="9225" width="22.421875" style="87" customWidth="1"/>
    <col min="9226" max="9226" width="22.7109375" style="87" customWidth="1"/>
    <col min="9227" max="9227" width="23.140625" style="87" customWidth="1"/>
    <col min="9228" max="9228" width="24.7109375" style="87" customWidth="1"/>
    <col min="9229" max="9229" width="25.140625" style="87" customWidth="1"/>
    <col min="9230" max="9230" width="24.57421875" style="87" customWidth="1"/>
    <col min="9231" max="9231" width="24.7109375" style="87" customWidth="1"/>
    <col min="9232" max="9232" width="0.71875" style="87" customWidth="1"/>
    <col min="9233" max="9233" width="22.140625" style="87" customWidth="1"/>
    <col min="9234" max="9234" width="1.1484375" style="87" customWidth="1"/>
    <col min="9235" max="9235" width="3.8515625" style="87" customWidth="1"/>
    <col min="9236" max="9236" width="19.140625" style="87" customWidth="1"/>
    <col min="9237" max="9237" width="9.140625" style="87" customWidth="1"/>
    <col min="9238" max="9238" width="22.28125" style="87" customWidth="1"/>
    <col min="9239" max="9239" width="105.140625" style="87" customWidth="1"/>
    <col min="9240" max="9474" width="9.140625" style="87" customWidth="1"/>
    <col min="9475" max="9475" width="1.28515625" style="87" customWidth="1"/>
    <col min="9476" max="9476" width="83.140625" style="87" customWidth="1"/>
    <col min="9477" max="9477" width="21.00390625" style="87" customWidth="1"/>
    <col min="9478" max="9478" width="19.8515625" style="87" customWidth="1"/>
    <col min="9479" max="9479" width="21.140625" style="87" customWidth="1"/>
    <col min="9480" max="9480" width="22.140625" style="87" customWidth="1"/>
    <col min="9481" max="9481" width="22.421875" style="87" customWidth="1"/>
    <col min="9482" max="9482" width="22.7109375" style="87" customWidth="1"/>
    <col min="9483" max="9483" width="23.140625" style="87" customWidth="1"/>
    <col min="9484" max="9484" width="24.7109375" style="87" customWidth="1"/>
    <col min="9485" max="9485" width="25.140625" style="87" customWidth="1"/>
    <col min="9486" max="9486" width="24.57421875" style="87" customWidth="1"/>
    <col min="9487" max="9487" width="24.7109375" style="87" customWidth="1"/>
    <col min="9488" max="9488" width="0.71875" style="87" customWidth="1"/>
    <col min="9489" max="9489" width="22.140625" style="87" customWidth="1"/>
    <col min="9490" max="9490" width="1.1484375" style="87" customWidth="1"/>
    <col min="9491" max="9491" width="3.8515625" style="87" customWidth="1"/>
    <col min="9492" max="9492" width="19.140625" style="87" customWidth="1"/>
    <col min="9493" max="9493" width="9.140625" style="87" customWidth="1"/>
    <col min="9494" max="9494" width="22.28125" style="87" customWidth="1"/>
    <col min="9495" max="9495" width="105.140625" style="87" customWidth="1"/>
    <col min="9496" max="9730" width="9.140625" style="87" customWidth="1"/>
    <col min="9731" max="9731" width="1.28515625" style="87" customWidth="1"/>
    <col min="9732" max="9732" width="83.140625" style="87" customWidth="1"/>
    <col min="9733" max="9733" width="21.00390625" style="87" customWidth="1"/>
    <col min="9734" max="9734" width="19.8515625" style="87" customWidth="1"/>
    <col min="9735" max="9735" width="21.140625" style="87" customWidth="1"/>
    <col min="9736" max="9736" width="22.140625" style="87" customWidth="1"/>
    <col min="9737" max="9737" width="22.421875" style="87" customWidth="1"/>
    <col min="9738" max="9738" width="22.7109375" style="87" customWidth="1"/>
    <col min="9739" max="9739" width="23.140625" style="87" customWidth="1"/>
    <col min="9740" max="9740" width="24.7109375" style="87" customWidth="1"/>
    <col min="9741" max="9741" width="25.140625" style="87" customWidth="1"/>
    <col min="9742" max="9742" width="24.57421875" style="87" customWidth="1"/>
    <col min="9743" max="9743" width="24.7109375" style="87" customWidth="1"/>
    <col min="9744" max="9744" width="0.71875" style="87" customWidth="1"/>
    <col min="9745" max="9745" width="22.140625" style="87" customWidth="1"/>
    <col min="9746" max="9746" width="1.1484375" style="87" customWidth="1"/>
    <col min="9747" max="9747" width="3.8515625" style="87" customWidth="1"/>
    <col min="9748" max="9748" width="19.140625" style="87" customWidth="1"/>
    <col min="9749" max="9749" width="9.140625" style="87" customWidth="1"/>
    <col min="9750" max="9750" width="22.28125" style="87" customWidth="1"/>
    <col min="9751" max="9751" width="105.140625" style="87" customWidth="1"/>
    <col min="9752" max="9986" width="9.140625" style="87" customWidth="1"/>
    <col min="9987" max="9987" width="1.28515625" style="87" customWidth="1"/>
    <col min="9988" max="9988" width="83.140625" style="87" customWidth="1"/>
    <col min="9989" max="9989" width="21.00390625" style="87" customWidth="1"/>
    <col min="9990" max="9990" width="19.8515625" style="87" customWidth="1"/>
    <col min="9991" max="9991" width="21.140625" style="87" customWidth="1"/>
    <col min="9992" max="9992" width="22.140625" style="87" customWidth="1"/>
    <col min="9993" max="9993" width="22.421875" style="87" customWidth="1"/>
    <col min="9994" max="9994" width="22.7109375" style="87" customWidth="1"/>
    <col min="9995" max="9995" width="23.140625" style="87" customWidth="1"/>
    <col min="9996" max="9996" width="24.7109375" style="87" customWidth="1"/>
    <col min="9997" max="9997" width="25.140625" style="87" customWidth="1"/>
    <col min="9998" max="9998" width="24.57421875" style="87" customWidth="1"/>
    <col min="9999" max="9999" width="24.7109375" style="87" customWidth="1"/>
    <col min="10000" max="10000" width="0.71875" style="87" customWidth="1"/>
    <col min="10001" max="10001" width="22.140625" style="87" customWidth="1"/>
    <col min="10002" max="10002" width="1.1484375" style="87" customWidth="1"/>
    <col min="10003" max="10003" width="3.8515625" style="87" customWidth="1"/>
    <col min="10004" max="10004" width="19.140625" style="87" customWidth="1"/>
    <col min="10005" max="10005" width="9.140625" style="87" customWidth="1"/>
    <col min="10006" max="10006" width="22.28125" style="87" customWidth="1"/>
    <col min="10007" max="10007" width="105.140625" style="87" customWidth="1"/>
    <col min="10008" max="10242" width="9.140625" style="87" customWidth="1"/>
    <col min="10243" max="10243" width="1.28515625" style="87" customWidth="1"/>
    <col min="10244" max="10244" width="83.140625" style="87" customWidth="1"/>
    <col min="10245" max="10245" width="21.00390625" style="87" customWidth="1"/>
    <col min="10246" max="10246" width="19.8515625" style="87" customWidth="1"/>
    <col min="10247" max="10247" width="21.140625" style="87" customWidth="1"/>
    <col min="10248" max="10248" width="22.140625" style="87" customWidth="1"/>
    <col min="10249" max="10249" width="22.421875" style="87" customWidth="1"/>
    <col min="10250" max="10250" width="22.7109375" style="87" customWidth="1"/>
    <col min="10251" max="10251" width="23.140625" style="87" customWidth="1"/>
    <col min="10252" max="10252" width="24.7109375" style="87" customWidth="1"/>
    <col min="10253" max="10253" width="25.140625" style="87" customWidth="1"/>
    <col min="10254" max="10254" width="24.57421875" style="87" customWidth="1"/>
    <col min="10255" max="10255" width="24.7109375" style="87" customWidth="1"/>
    <col min="10256" max="10256" width="0.71875" style="87" customWidth="1"/>
    <col min="10257" max="10257" width="22.140625" style="87" customWidth="1"/>
    <col min="10258" max="10258" width="1.1484375" style="87" customWidth="1"/>
    <col min="10259" max="10259" width="3.8515625" style="87" customWidth="1"/>
    <col min="10260" max="10260" width="19.140625" style="87" customWidth="1"/>
    <col min="10261" max="10261" width="9.140625" style="87" customWidth="1"/>
    <col min="10262" max="10262" width="22.28125" style="87" customWidth="1"/>
    <col min="10263" max="10263" width="105.140625" style="87" customWidth="1"/>
    <col min="10264" max="10498" width="9.140625" style="87" customWidth="1"/>
    <col min="10499" max="10499" width="1.28515625" style="87" customWidth="1"/>
    <col min="10500" max="10500" width="83.140625" style="87" customWidth="1"/>
    <col min="10501" max="10501" width="21.00390625" style="87" customWidth="1"/>
    <col min="10502" max="10502" width="19.8515625" style="87" customWidth="1"/>
    <col min="10503" max="10503" width="21.140625" style="87" customWidth="1"/>
    <col min="10504" max="10504" width="22.140625" style="87" customWidth="1"/>
    <col min="10505" max="10505" width="22.421875" style="87" customWidth="1"/>
    <col min="10506" max="10506" width="22.7109375" style="87" customWidth="1"/>
    <col min="10507" max="10507" width="23.140625" style="87" customWidth="1"/>
    <col min="10508" max="10508" width="24.7109375" style="87" customWidth="1"/>
    <col min="10509" max="10509" width="25.140625" style="87" customWidth="1"/>
    <col min="10510" max="10510" width="24.57421875" style="87" customWidth="1"/>
    <col min="10511" max="10511" width="24.7109375" style="87" customWidth="1"/>
    <col min="10512" max="10512" width="0.71875" style="87" customWidth="1"/>
    <col min="10513" max="10513" width="22.140625" style="87" customWidth="1"/>
    <col min="10514" max="10514" width="1.1484375" style="87" customWidth="1"/>
    <col min="10515" max="10515" width="3.8515625" style="87" customWidth="1"/>
    <col min="10516" max="10516" width="19.140625" style="87" customWidth="1"/>
    <col min="10517" max="10517" width="9.140625" style="87" customWidth="1"/>
    <col min="10518" max="10518" width="22.28125" style="87" customWidth="1"/>
    <col min="10519" max="10519" width="105.140625" style="87" customWidth="1"/>
    <col min="10520" max="10754" width="9.140625" style="87" customWidth="1"/>
    <col min="10755" max="10755" width="1.28515625" style="87" customWidth="1"/>
    <col min="10756" max="10756" width="83.140625" style="87" customWidth="1"/>
    <col min="10757" max="10757" width="21.00390625" style="87" customWidth="1"/>
    <col min="10758" max="10758" width="19.8515625" style="87" customWidth="1"/>
    <col min="10759" max="10759" width="21.140625" style="87" customWidth="1"/>
    <col min="10760" max="10760" width="22.140625" style="87" customWidth="1"/>
    <col min="10761" max="10761" width="22.421875" style="87" customWidth="1"/>
    <col min="10762" max="10762" width="22.7109375" style="87" customWidth="1"/>
    <col min="10763" max="10763" width="23.140625" style="87" customWidth="1"/>
    <col min="10764" max="10764" width="24.7109375" style="87" customWidth="1"/>
    <col min="10765" max="10765" width="25.140625" style="87" customWidth="1"/>
    <col min="10766" max="10766" width="24.57421875" style="87" customWidth="1"/>
    <col min="10767" max="10767" width="24.7109375" style="87" customWidth="1"/>
    <col min="10768" max="10768" width="0.71875" style="87" customWidth="1"/>
    <col min="10769" max="10769" width="22.140625" style="87" customWidth="1"/>
    <col min="10770" max="10770" width="1.1484375" style="87" customWidth="1"/>
    <col min="10771" max="10771" width="3.8515625" style="87" customWidth="1"/>
    <col min="10772" max="10772" width="19.140625" style="87" customWidth="1"/>
    <col min="10773" max="10773" width="9.140625" style="87" customWidth="1"/>
    <col min="10774" max="10774" width="22.28125" style="87" customWidth="1"/>
    <col min="10775" max="10775" width="105.140625" style="87" customWidth="1"/>
    <col min="10776" max="11010" width="9.140625" style="87" customWidth="1"/>
    <col min="11011" max="11011" width="1.28515625" style="87" customWidth="1"/>
    <col min="11012" max="11012" width="83.140625" style="87" customWidth="1"/>
    <col min="11013" max="11013" width="21.00390625" style="87" customWidth="1"/>
    <col min="11014" max="11014" width="19.8515625" style="87" customWidth="1"/>
    <col min="11015" max="11015" width="21.140625" style="87" customWidth="1"/>
    <col min="11016" max="11016" width="22.140625" style="87" customWidth="1"/>
    <col min="11017" max="11017" width="22.421875" style="87" customWidth="1"/>
    <col min="11018" max="11018" width="22.7109375" style="87" customWidth="1"/>
    <col min="11019" max="11019" width="23.140625" style="87" customWidth="1"/>
    <col min="11020" max="11020" width="24.7109375" style="87" customWidth="1"/>
    <col min="11021" max="11021" width="25.140625" style="87" customWidth="1"/>
    <col min="11022" max="11022" width="24.57421875" style="87" customWidth="1"/>
    <col min="11023" max="11023" width="24.7109375" style="87" customWidth="1"/>
    <col min="11024" max="11024" width="0.71875" style="87" customWidth="1"/>
    <col min="11025" max="11025" width="22.140625" style="87" customWidth="1"/>
    <col min="11026" max="11026" width="1.1484375" style="87" customWidth="1"/>
    <col min="11027" max="11027" width="3.8515625" style="87" customWidth="1"/>
    <col min="11028" max="11028" width="19.140625" style="87" customWidth="1"/>
    <col min="11029" max="11029" width="9.140625" style="87" customWidth="1"/>
    <col min="11030" max="11030" width="22.28125" style="87" customWidth="1"/>
    <col min="11031" max="11031" width="105.140625" style="87" customWidth="1"/>
    <col min="11032" max="11266" width="9.140625" style="87" customWidth="1"/>
    <col min="11267" max="11267" width="1.28515625" style="87" customWidth="1"/>
    <col min="11268" max="11268" width="83.140625" style="87" customWidth="1"/>
    <col min="11269" max="11269" width="21.00390625" style="87" customWidth="1"/>
    <col min="11270" max="11270" width="19.8515625" style="87" customWidth="1"/>
    <col min="11271" max="11271" width="21.140625" style="87" customWidth="1"/>
    <col min="11272" max="11272" width="22.140625" style="87" customWidth="1"/>
    <col min="11273" max="11273" width="22.421875" style="87" customWidth="1"/>
    <col min="11274" max="11274" width="22.7109375" style="87" customWidth="1"/>
    <col min="11275" max="11275" width="23.140625" style="87" customWidth="1"/>
    <col min="11276" max="11276" width="24.7109375" style="87" customWidth="1"/>
    <col min="11277" max="11277" width="25.140625" style="87" customWidth="1"/>
    <col min="11278" max="11278" width="24.57421875" style="87" customWidth="1"/>
    <col min="11279" max="11279" width="24.7109375" style="87" customWidth="1"/>
    <col min="11280" max="11280" width="0.71875" style="87" customWidth="1"/>
    <col min="11281" max="11281" width="22.140625" style="87" customWidth="1"/>
    <col min="11282" max="11282" width="1.1484375" style="87" customWidth="1"/>
    <col min="11283" max="11283" width="3.8515625" style="87" customWidth="1"/>
    <col min="11284" max="11284" width="19.140625" style="87" customWidth="1"/>
    <col min="11285" max="11285" width="9.140625" style="87" customWidth="1"/>
    <col min="11286" max="11286" width="22.28125" style="87" customWidth="1"/>
    <col min="11287" max="11287" width="105.140625" style="87" customWidth="1"/>
    <col min="11288" max="11522" width="9.140625" style="87" customWidth="1"/>
    <col min="11523" max="11523" width="1.28515625" style="87" customWidth="1"/>
    <col min="11524" max="11524" width="83.140625" style="87" customWidth="1"/>
    <col min="11525" max="11525" width="21.00390625" style="87" customWidth="1"/>
    <col min="11526" max="11526" width="19.8515625" style="87" customWidth="1"/>
    <col min="11527" max="11527" width="21.140625" style="87" customWidth="1"/>
    <col min="11528" max="11528" width="22.140625" style="87" customWidth="1"/>
    <col min="11529" max="11529" width="22.421875" style="87" customWidth="1"/>
    <col min="11530" max="11530" width="22.7109375" style="87" customWidth="1"/>
    <col min="11531" max="11531" width="23.140625" style="87" customWidth="1"/>
    <col min="11532" max="11532" width="24.7109375" style="87" customWidth="1"/>
    <col min="11533" max="11533" width="25.140625" style="87" customWidth="1"/>
    <col min="11534" max="11534" width="24.57421875" style="87" customWidth="1"/>
    <col min="11535" max="11535" width="24.7109375" style="87" customWidth="1"/>
    <col min="11536" max="11536" width="0.71875" style="87" customWidth="1"/>
    <col min="11537" max="11537" width="22.140625" style="87" customWidth="1"/>
    <col min="11538" max="11538" width="1.1484375" style="87" customWidth="1"/>
    <col min="11539" max="11539" width="3.8515625" style="87" customWidth="1"/>
    <col min="11540" max="11540" width="19.140625" style="87" customWidth="1"/>
    <col min="11541" max="11541" width="9.140625" style="87" customWidth="1"/>
    <col min="11542" max="11542" width="22.28125" style="87" customWidth="1"/>
    <col min="11543" max="11543" width="105.140625" style="87" customWidth="1"/>
    <col min="11544" max="11778" width="9.140625" style="87" customWidth="1"/>
    <col min="11779" max="11779" width="1.28515625" style="87" customWidth="1"/>
    <col min="11780" max="11780" width="83.140625" style="87" customWidth="1"/>
    <col min="11781" max="11781" width="21.00390625" style="87" customWidth="1"/>
    <col min="11782" max="11782" width="19.8515625" style="87" customWidth="1"/>
    <col min="11783" max="11783" width="21.140625" style="87" customWidth="1"/>
    <col min="11784" max="11784" width="22.140625" style="87" customWidth="1"/>
    <col min="11785" max="11785" width="22.421875" style="87" customWidth="1"/>
    <col min="11786" max="11786" width="22.7109375" style="87" customWidth="1"/>
    <col min="11787" max="11787" width="23.140625" style="87" customWidth="1"/>
    <col min="11788" max="11788" width="24.7109375" style="87" customWidth="1"/>
    <col min="11789" max="11789" width="25.140625" style="87" customWidth="1"/>
    <col min="11790" max="11790" width="24.57421875" style="87" customWidth="1"/>
    <col min="11791" max="11791" width="24.7109375" style="87" customWidth="1"/>
    <col min="11792" max="11792" width="0.71875" style="87" customWidth="1"/>
    <col min="11793" max="11793" width="22.140625" style="87" customWidth="1"/>
    <col min="11794" max="11794" width="1.1484375" style="87" customWidth="1"/>
    <col min="11795" max="11795" width="3.8515625" style="87" customWidth="1"/>
    <col min="11796" max="11796" width="19.140625" style="87" customWidth="1"/>
    <col min="11797" max="11797" width="9.140625" style="87" customWidth="1"/>
    <col min="11798" max="11798" width="22.28125" style="87" customWidth="1"/>
    <col min="11799" max="11799" width="105.140625" style="87" customWidth="1"/>
    <col min="11800" max="12034" width="9.140625" style="87" customWidth="1"/>
    <col min="12035" max="12035" width="1.28515625" style="87" customWidth="1"/>
    <col min="12036" max="12036" width="83.140625" style="87" customWidth="1"/>
    <col min="12037" max="12037" width="21.00390625" style="87" customWidth="1"/>
    <col min="12038" max="12038" width="19.8515625" style="87" customWidth="1"/>
    <col min="12039" max="12039" width="21.140625" style="87" customWidth="1"/>
    <col min="12040" max="12040" width="22.140625" style="87" customWidth="1"/>
    <col min="12041" max="12041" width="22.421875" style="87" customWidth="1"/>
    <col min="12042" max="12042" width="22.7109375" style="87" customWidth="1"/>
    <col min="12043" max="12043" width="23.140625" style="87" customWidth="1"/>
    <col min="12044" max="12044" width="24.7109375" style="87" customWidth="1"/>
    <col min="12045" max="12045" width="25.140625" style="87" customWidth="1"/>
    <col min="12046" max="12046" width="24.57421875" style="87" customWidth="1"/>
    <col min="12047" max="12047" width="24.7109375" style="87" customWidth="1"/>
    <col min="12048" max="12048" width="0.71875" style="87" customWidth="1"/>
    <col min="12049" max="12049" width="22.140625" style="87" customWidth="1"/>
    <col min="12050" max="12050" width="1.1484375" style="87" customWidth="1"/>
    <col min="12051" max="12051" width="3.8515625" style="87" customWidth="1"/>
    <col min="12052" max="12052" width="19.140625" style="87" customWidth="1"/>
    <col min="12053" max="12053" width="9.140625" style="87" customWidth="1"/>
    <col min="12054" max="12054" width="22.28125" style="87" customWidth="1"/>
    <col min="12055" max="12055" width="105.140625" style="87" customWidth="1"/>
    <col min="12056" max="12290" width="9.140625" style="87" customWidth="1"/>
    <col min="12291" max="12291" width="1.28515625" style="87" customWidth="1"/>
    <col min="12292" max="12292" width="83.140625" style="87" customWidth="1"/>
    <col min="12293" max="12293" width="21.00390625" style="87" customWidth="1"/>
    <col min="12294" max="12294" width="19.8515625" style="87" customWidth="1"/>
    <col min="12295" max="12295" width="21.140625" style="87" customWidth="1"/>
    <col min="12296" max="12296" width="22.140625" style="87" customWidth="1"/>
    <col min="12297" max="12297" width="22.421875" style="87" customWidth="1"/>
    <col min="12298" max="12298" width="22.7109375" style="87" customWidth="1"/>
    <col min="12299" max="12299" width="23.140625" style="87" customWidth="1"/>
    <col min="12300" max="12300" width="24.7109375" style="87" customWidth="1"/>
    <col min="12301" max="12301" width="25.140625" style="87" customWidth="1"/>
    <col min="12302" max="12302" width="24.57421875" style="87" customWidth="1"/>
    <col min="12303" max="12303" width="24.7109375" style="87" customWidth="1"/>
    <col min="12304" max="12304" width="0.71875" style="87" customWidth="1"/>
    <col min="12305" max="12305" width="22.140625" style="87" customWidth="1"/>
    <col min="12306" max="12306" width="1.1484375" style="87" customWidth="1"/>
    <col min="12307" max="12307" width="3.8515625" style="87" customWidth="1"/>
    <col min="12308" max="12308" width="19.140625" style="87" customWidth="1"/>
    <col min="12309" max="12309" width="9.140625" style="87" customWidth="1"/>
    <col min="12310" max="12310" width="22.28125" style="87" customWidth="1"/>
    <col min="12311" max="12311" width="105.140625" style="87" customWidth="1"/>
    <col min="12312" max="12546" width="9.140625" style="87" customWidth="1"/>
    <col min="12547" max="12547" width="1.28515625" style="87" customWidth="1"/>
    <col min="12548" max="12548" width="83.140625" style="87" customWidth="1"/>
    <col min="12549" max="12549" width="21.00390625" style="87" customWidth="1"/>
    <col min="12550" max="12550" width="19.8515625" style="87" customWidth="1"/>
    <col min="12551" max="12551" width="21.140625" style="87" customWidth="1"/>
    <col min="12552" max="12552" width="22.140625" style="87" customWidth="1"/>
    <col min="12553" max="12553" width="22.421875" style="87" customWidth="1"/>
    <col min="12554" max="12554" width="22.7109375" style="87" customWidth="1"/>
    <col min="12555" max="12555" width="23.140625" style="87" customWidth="1"/>
    <col min="12556" max="12556" width="24.7109375" style="87" customWidth="1"/>
    <col min="12557" max="12557" width="25.140625" style="87" customWidth="1"/>
    <col min="12558" max="12558" width="24.57421875" style="87" customWidth="1"/>
    <col min="12559" max="12559" width="24.7109375" style="87" customWidth="1"/>
    <col min="12560" max="12560" width="0.71875" style="87" customWidth="1"/>
    <col min="12561" max="12561" width="22.140625" style="87" customWidth="1"/>
    <col min="12562" max="12562" width="1.1484375" style="87" customWidth="1"/>
    <col min="12563" max="12563" width="3.8515625" style="87" customWidth="1"/>
    <col min="12564" max="12564" width="19.140625" style="87" customWidth="1"/>
    <col min="12565" max="12565" width="9.140625" style="87" customWidth="1"/>
    <col min="12566" max="12566" width="22.28125" style="87" customWidth="1"/>
    <col min="12567" max="12567" width="105.140625" style="87" customWidth="1"/>
    <col min="12568" max="12802" width="9.140625" style="87" customWidth="1"/>
    <col min="12803" max="12803" width="1.28515625" style="87" customWidth="1"/>
    <col min="12804" max="12804" width="83.140625" style="87" customWidth="1"/>
    <col min="12805" max="12805" width="21.00390625" style="87" customWidth="1"/>
    <col min="12806" max="12806" width="19.8515625" style="87" customWidth="1"/>
    <col min="12807" max="12807" width="21.140625" style="87" customWidth="1"/>
    <col min="12808" max="12808" width="22.140625" style="87" customWidth="1"/>
    <col min="12809" max="12809" width="22.421875" style="87" customWidth="1"/>
    <col min="12810" max="12810" width="22.7109375" style="87" customWidth="1"/>
    <col min="12811" max="12811" width="23.140625" style="87" customWidth="1"/>
    <col min="12812" max="12812" width="24.7109375" style="87" customWidth="1"/>
    <col min="12813" max="12813" width="25.140625" style="87" customWidth="1"/>
    <col min="12814" max="12814" width="24.57421875" style="87" customWidth="1"/>
    <col min="12815" max="12815" width="24.7109375" style="87" customWidth="1"/>
    <col min="12816" max="12816" width="0.71875" style="87" customWidth="1"/>
    <col min="12817" max="12817" width="22.140625" style="87" customWidth="1"/>
    <col min="12818" max="12818" width="1.1484375" style="87" customWidth="1"/>
    <col min="12819" max="12819" width="3.8515625" style="87" customWidth="1"/>
    <col min="12820" max="12820" width="19.140625" style="87" customWidth="1"/>
    <col min="12821" max="12821" width="9.140625" style="87" customWidth="1"/>
    <col min="12822" max="12822" width="22.28125" style="87" customWidth="1"/>
    <col min="12823" max="12823" width="105.140625" style="87" customWidth="1"/>
    <col min="12824" max="13058" width="9.140625" style="87" customWidth="1"/>
    <col min="13059" max="13059" width="1.28515625" style="87" customWidth="1"/>
    <col min="13060" max="13060" width="83.140625" style="87" customWidth="1"/>
    <col min="13061" max="13061" width="21.00390625" style="87" customWidth="1"/>
    <col min="13062" max="13062" width="19.8515625" style="87" customWidth="1"/>
    <col min="13063" max="13063" width="21.140625" style="87" customWidth="1"/>
    <col min="13064" max="13064" width="22.140625" style="87" customWidth="1"/>
    <col min="13065" max="13065" width="22.421875" style="87" customWidth="1"/>
    <col min="13066" max="13066" width="22.7109375" style="87" customWidth="1"/>
    <col min="13067" max="13067" width="23.140625" style="87" customWidth="1"/>
    <col min="13068" max="13068" width="24.7109375" style="87" customWidth="1"/>
    <col min="13069" max="13069" width="25.140625" style="87" customWidth="1"/>
    <col min="13070" max="13070" width="24.57421875" style="87" customWidth="1"/>
    <col min="13071" max="13071" width="24.7109375" style="87" customWidth="1"/>
    <col min="13072" max="13072" width="0.71875" style="87" customWidth="1"/>
    <col min="13073" max="13073" width="22.140625" style="87" customWidth="1"/>
    <col min="13074" max="13074" width="1.1484375" style="87" customWidth="1"/>
    <col min="13075" max="13075" width="3.8515625" style="87" customWidth="1"/>
    <col min="13076" max="13076" width="19.140625" style="87" customWidth="1"/>
    <col min="13077" max="13077" width="9.140625" style="87" customWidth="1"/>
    <col min="13078" max="13078" width="22.28125" style="87" customWidth="1"/>
    <col min="13079" max="13079" width="105.140625" style="87" customWidth="1"/>
    <col min="13080" max="13314" width="9.140625" style="87" customWidth="1"/>
    <col min="13315" max="13315" width="1.28515625" style="87" customWidth="1"/>
    <col min="13316" max="13316" width="83.140625" style="87" customWidth="1"/>
    <col min="13317" max="13317" width="21.00390625" style="87" customWidth="1"/>
    <col min="13318" max="13318" width="19.8515625" style="87" customWidth="1"/>
    <col min="13319" max="13319" width="21.140625" style="87" customWidth="1"/>
    <col min="13320" max="13320" width="22.140625" style="87" customWidth="1"/>
    <col min="13321" max="13321" width="22.421875" style="87" customWidth="1"/>
    <col min="13322" max="13322" width="22.7109375" style="87" customWidth="1"/>
    <col min="13323" max="13323" width="23.140625" style="87" customWidth="1"/>
    <col min="13324" max="13324" width="24.7109375" style="87" customWidth="1"/>
    <col min="13325" max="13325" width="25.140625" style="87" customWidth="1"/>
    <col min="13326" max="13326" width="24.57421875" style="87" customWidth="1"/>
    <col min="13327" max="13327" width="24.7109375" style="87" customWidth="1"/>
    <col min="13328" max="13328" width="0.71875" style="87" customWidth="1"/>
    <col min="13329" max="13329" width="22.140625" style="87" customWidth="1"/>
    <col min="13330" max="13330" width="1.1484375" style="87" customWidth="1"/>
    <col min="13331" max="13331" width="3.8515625" style="87" customWidth="1"/>
    <col min="13332" max="13332" width="19.140625" style="87" customWidth="1"/>
    <col min="13333" max="13333" width="9.140625" style="87" customWidth="1"/>
    <col min="13334" max="13334" width="22.28125" style="87" customWidth="1"/>
    <col min="13335" max="13335" width="105.140625" style="87" customWidth="1"/>
    <col min="13336" max="13570" width="9.140625" style="87" customWidth="1"/>
    <col min="13571" max="13571" width="1.28515625" style="87" customWidth="1"/>
    <col min="13572" max="13572" width="83.140625" style="87" customWidth="1"/>
    <col min="13573" max="13573" width="21.00390625" style="87" customWidth="1"/>
    <col min="13574" max="13574" width="19.8515625" style="87" customWidth="1"/>
    <col min="13575" max="13575" width="21.140625" style="87" customWidth="1"/>
    <col min="13576" max="13576" width="22.140625" style="87" customWidth="1"/>
    <col min="13577" max="13577" width="22.421875" style="87" customWidth="1"/>
    <col min="13578" max="13578" width="22.7109375" style="87" customWidth="1"/>
    <col min="13579" max="13579" width="23.140625" style="87" customWidth="1"/>
    <col min="13580" max="13580" width="24.7109375" style="87" customWidth="1"/>
    <col min="13581" max="13581" width="25.140625" style="87" customWidth="1"/>
    <col min="13582" max="13582" width="24.57421875" style="87" customWidth="1"/>
    <col min="13583" max="13583" width="24.7109375" style="87" customWidth="1"/>
    <col min="13584" max="13584" width="0.71875" style="87" customWidth="1"/>
    <col min="13585" max="13585" width="22.140625" style="87" customWidth="1"/>
    <col min="13586" max="13586" width="1.1484375" style="87" customWidth="1"/>
    <col min="13587" max="13587" width="3.8515625" style="87" customWidth="1"/>
    <col min="13588" max="13588" width="19.140625" style="87" customWidth="1"/>
    <col min="13589" max="13589" width="9.140625" style="87" customWidth="1"/>
    <col min="13590" max="13590" width="22.28125" style="87" customWidth="1"/>
    <col min="13591" max="13591" width="105.140625" style="87" customWidth="1"/>
    <col min="13592" max="13826" width="9.140625" style="87" customWidth="1"/>
    <col min="13827" max="13827" width="1.28515625" style="87" customWidth="1"/>
    <col min="13828" max="13828" width="83.140625" style="87" customWidth="1"/>
    <col min="13829" max="13829" width="21.00390625" style="87" customWidth="1"/>
    <col min="13830" max="13830" width="19.8515625" style="87" customWidth="1"/>
    <col min="13831" max="13831" width="21.140625" style="87" customWidth="1"/>
    <col min="13832" max="13832" width="22.140625" style="87" customWidth="1"/>
    <col min="13833" max="13833" width="22.421875" style="87" customWidth="1"/>
    <col min="13834" max="13834" width="22.7109375" style="87" customWidth="1"/>
    <col min="13835" max="13835" width="23.140625" style="87" customWidth="1"/>
    <col min="13836" max="13836" width="24.7109375" style="87" customWidth="1"/>
    <col min="13837" max="13837" width="25.140625" style="87" customWidth="1"/>
    <col min="13838" max="13838" width="24.57421875" style="87" customWidth="1"/>
    <col min="13839" max="13839" width="24.7109375" style="87" customWidth="1"/>
    <col min="13840" max="13840" width="0.71875" style="87" customWidth="1"/>
    <col min="13841" max="13841" width="22.140625" style="87" customWidth="1"/>
    <col min="13842" max="13842" width="1.1484375" style="87" customWidth="1"/>
    <col min="13843" max="13843" width="3.8515625" style="87" customWidth="1"/>
    <col min="13844" max="13844" width="19.140625" style="87" customWidth="1"/>
    <col min="13845" max="13845" width="9.140625" style="87" customWidth="1"/>
    <col min="13846" max="13846" width="22.28125" style="87" customWidth="1"/>
    <col min="13847" max="13847" width="105.140625" style="87" customWidth="1"/>
    <col min="13848" max="14082" width="9.140625" style="87" customWidth="1"/>
    <col min="14083" max="14083" width="1.28515625" style="87" customWidth="1"/>
    <col min="14084" max="14084" width="83.140625" style="87" customWidth="1"/>
    <col min="14085" max="14085" width="21.00390625" style="87" customWidth="1"/>
    <col min="14086" max="14086" width="19.8515625" style="87" customWidth="1"/>
    <col min="14087" max="14087" width="21.140625" style="87" customWidth="1"/>
    <col min="14088" max="14088" width="22.140625" style="87" customWidth="1"/>
    <col min="14089" max="14089" width="22.421875" style="87" customWidth="1"/>
    <col min="14090" max="14090" width="22.7109375" style="87" customWidth="1"/>
    <col min="14091" max="14091" width="23.140625" style="87" customWidth="1"/>
    <col min="14092" max="14092" width="24.7109375" style="87" customWidth="1"/>
    <col min="14093" max="14093" width="25.140625" style="87" customWidth="1"/>
    <col min="14094" max="14094" width="24.57421875" style="87" customWidth="1"/>
    <col min="14095" max="14095" width="24.7109375" style="87" customWidth="1"/>
    <col min="14096" max="14096" width="0.71875" style="87" customWidth="1"/>
    <col min="14097" max="14097" width="22.140625" style="87" customWidth="1"/>
    <col min="14098" max="14098" width="1.1484375" style="87" customWidth="1"/>
    <col min="14099" max="14099" width="3.8515625" style="87" customWidth="1"/>
    <col min="14100" max="14100" width="19.140625" style="87" customWidth="1"/>
    <col min="14101" max="14101" width="9.140625" style="87" customWidth="1"/>
    <col min="14102" max="14102" width="22.28125" style="87" customWidth="1"/>
    <col min="14103" max="14103" width="105.140625" style="87" customWidth="1"/>
    <col min="14104" max="14338" width="9.140625" style="87" customWidth="1"/>
    <col min="14339" max="14339" width="1.28515625" style="87" customWidth="1"/>
    <col min="14340" max="14340" width="83.140625" style="87" customWidth="1"/>
    <col min="14341" max="14341" width="21.00390625" style="87" customWidth="1"/>
    <col min="14342" max="14342" width="19.8515625" style="87" customWidth="1"/>
    <col min="14343" max="14343" width="21.140625" style="87" customWidth="1"/>
    <col min="14344" max="14344" width="22.140625" style="87" customWidth="1"/>
    <col min="14345" max="14345" width="22.421875" style="87" customWidth="1"/>
    <col min="14346" max="14346" width="22.7109375" style="87" customWidth="1"/>
    <col min="14347" max="14347" width="23.140625" style="87" customWidth="1"/>
    <col min="14348" max="14348" width="24.7109375" style="87" customWidth="1"/>
    <col min="14349" max="14349" width="25.140625" style="87" customWidth="1"/>
    <col min="14350" max="14350" width="24.57421875" style="87" customWidth="1"/>
    <col min="14351" max="14351" width="24.7109375" style="87" customWidth="1"/>
    <col min="14352" max="14352" width="0.71875" style="87" customWidth="1"/>
    <col min="14353" max="14353" width="22.140625" style="87" customWidth="1"/>
    <col min="14354" max="14354" width="1.1484375" style="87" customWidth="1"/>
    <col min="14355" max="14355" width="3.8515625" style="87" customWidth="1"/>
    <col min="14356" max="14356" width="19.140625" style="87" customWidth="1"/>
    <col min="14357" max="14357" width="9.140625" style="87" customWidth="1"/>
    <col min="14358" max="14358" width="22.28125" style="87" customWidth="1"/>
    <col min="14359" max="14359" width="105.140625" style="87" customWidth="1"/>
    <col min="14360" max="14594" width="9.140625" style="87" customWidth="1"/>
    <col min="14595" max="14595" width="1.28515625" style="87" customWidth="1"/>
    <col min="14596" max="14596" width="83.140625" style="87" customWidth="1"/>
    <col min="14597" max="14597" width="21.00390625" style="87" customWidth="1"/>
    <col min="14598" max="14598" width="19.8515625" style="87" customWidth="1"/>
    <col min="14599" max="14599" width="21.140625" style="87" customWidth="1"/>
    <col min="14600" max="14600" width="22.140625" style="87" customWidth="1"/>
    <col min="14601" max="14601" width="22.421875" style="87" customWidth="1"/>
    <col min="14602" max="14602" width="22.7109375" style="87" customWidth="1"/>
    <col min="14603" max="14603" width="23.140625" style="87" customWidth="1"/>
    <col min="14604" max="14604" width="24.7109375" style="87" customWidth="1"/>
    <col min="14605" max="14605" width="25.140625" style="87" customWidth="1"/>
    <col min="14606" max="14606" width="24.57421875" style="87" customWidth="1"/>
    <col min="14607" max="14607" width="24.7109375" style="87" customWidth="1"/>
    <col min="14608" max="14608" width="0.71875" style="87" customWidth="1"/>
    <col min="14609" max="14609" width="22.140625" style="87" customWidth="1"/>
    <col min="14610" max="14610" width="1.1484375" style="87" customWidth="1"/>
    <col min="14611" max="14611" width="3.8515625" style="87" customWidth="1"/>
    <col min="14612" max="14612" width="19.140625" style="87" customWidth="1"/>
    <col min="14613" max="14613" width="9.140625" style="87" customWidth="1"/>
    <col min="14614" max="14614" width="22.28125" style="87" customWidth="1"/>
    <col min="14615" max="14615" width="105.140625" style="87" customWidth="1"/>
    <col min="14616" max="14850" width="9.140625" style="87" customWidth="1"/>
    <col min="14851" max="14851" width="1.28515625" style="87" customWidth="1"/>
    <col min="14852" max="14852" width="83.140625" style="87" customWidth="1"/>
    <col min="14853" max="14853" width="21.00390625" style="87" customWidth="1"/>
    <col min="14854" max="14854" width="19.8515625" style="87" customWidth="1"/>
    <col min="14855" max="14855" width="21.140625" style="87" customWidth="1"/>
    <col min="14856" max="14856" width="22.140625" style="87" customWidth="1"/>
    <col min="14857" max="14857" width="22.421875" style="87" customWidth="1"/>
    <col min="14858" max="14858" width="22.7109375" style="87" customWidth="1"/>
    <col min="14859" max="14859" width="23.140625" style="87" customWidth="1"/>
    <col min="14860" max="14860" width="24.7109375" style="87" customWidth="1"/>
    <col min="14861" max="14861" width="25.140625" style="87" customWidth="1"/>
    <col min="14862" max="14862" width="24.57421875" style="87" customWidth="1"/>
    <col min="14863" max="14863" width="24.7109375" style="87" customWidth="1"/>
    <col min="14864" max="14864" width="0.71875" style="87" customWidth="1"/>
    <col min="14865" max="14865" width="22.140625" style="87" customWidth="1"/>
    <col min="14866" max="14866" width="1.1484375" style="87" customWidth="1"/>
    <col min="14867" max="14867" width="3.8515625" style="87" customWidth="1"/>
    <col min="14868" max="14868" width="19.140625" style="87" customWidth="1"/>
    <col min="14869" max="14869" width="9.140625" style="87" customWidth="1"/>
    <col min="14870" max="14870" width="22.28125" style="87" customWidth="1"/>
    <col min="14871" max="14871" width="105.140625" style="87" customWidth="1"/>
    <col min="14872" max="15106" width="9.140625" style="87" customWidth="1"/>
    <col min="15107" max="15107" width="1.28515625" style="87" customWidth="1"/>
    <col min="15108" max="15108" width="83.140625" style="87" customWidth="1"/>
    <col min="15109" max="15109" width="21.00390625" style="87" customWidth="1"/>
    <col min="15110" max="15110" width="19.8515625" style="87" customWidth="1"/>
    <col min="15111" max="15111" width="21.140625" style="87" customWidth="1"/>
    <col min="15112" max="15112" width="22.140625" style="87" customWidth="1"/>
    <col min="15113" max="15113" width="22.421875" style="87" customWidth="1"/>
    <col min="15114" max="15114" width="22.7109375" style="87" customWidth="1"/>
    <col min="15115" max="15115" width="23.140625" style="87" customWidth="1"/>
    <col min="15116" max="15116" width="24.7109375" style="87" customWidth="1"/>
    <col min="15117" max="15117" width="25.140625" style="87" customWidth="1"/>
    <col min="15118" max="15118" width="24.57421875" style="87" customWidth="1"/>
    <col min="15119" max="15119" width="24.7109375" style="87" customWidth="1"/>
    <col min="15120" max="15120" width="0.71875" style="87" customWidth="1"/>
    <col min="15121" max="15121" width="22.140625" style="87" customWidth="1"/>
    <col min="15122" max="15122" width="1.1484375" style="87" customWidth="1"/>
    <col min="15123" max="15123" width="3.8515625" style="87" customWidth="1"/>
    <col min="15124" max="15124" width="19.140625" style="87" customWidth="1"/>
    <col min="15125" max="15125" width="9.140625" style="87" customWidth="1"/>
    <col min="15126" max="15126" width="22.28125" style="87" customWidth="1"/>
    <col min="15127" max="15127" width="105.140625" style="87" customWidth="1"/>
    <col min="15128" max="15362" width="9.140625" style="87" customWidth="1"/>
    <col min="15363" max="15363" width="1.28515625" style="87" customWidth="1"/>
    <col min="15364" max="15364" width="83.140625" style="87" customWidth="1"/>
    <col min="15365" max="15365" width="21.00390625" style="87" customWidth="1"/>
    <col min="15366" max="15366" width="19.8515625" style="87" customWidth="1"/>
    <col min="15367" max="15367" width="21.140625" style="87" customWidth="1"/>
    <col min="15368" max="15368" width="22.140625" style="87" customWidth="1"/>
    <col min="15369" max="15369" width="22.421875" style="87" customWidth="1"/>
    <col min="15370" max="15370" width="22.7109375" style="87" customWidth="1"/>
    <col min="15371" max="15371" width="23.140625" style="87" customWidth="1"/>
    <col min="15372" max="15372" width="24.7109375" style="87" customWidth="1"/>
    <col min="15373" max="15373" width="25.140625" style="87" customWidth="1"/>
    <col min="15374" max="15374" width="24.57421875" style="87" customWidth="1"/>
    <col min="15375" max="15375" width="24.7109375" style="87" customWidth="1"/>
    <col min="15376" max="15376" width="0.71875" style="87" customWidth="1"/>
    <col min="15377" max="15377" width="22.140625" style="87" customWidth="1"/>
    <col min="15378" max="15378" width="1.1484375" style="87" customWidth="1"/>
    <col min="15379" max="15379" width="3.8515625" style="87" customWidth="1"/>
    <col min="15380" max="15380" width="19.140625" style="87" customWidth="1"/>
    <col min="15381" max="15381" width="9.140625" style="87" customWidth="1"/>
    <col min="15382" max="15382" width="22.28125" style="87" customWidth="1"/>
    <col min="15383" max="15383" width="105.140625" style="87" customWidth="1"/>
    <col min="15384" max="15618" width="9.140625" style="87" customWidth="1"/>
    <col min="15619" max="15619" width="1.28515625" style="87" customWidth="1"/>
    <col min="15620" max="15620" width="83.140625" style="87" customWidth="1"/>
    <col min="15621" max="15621" width="21.00390625" style="87" customWidth="1"/>
    <col min="15622" max="15622" width="19.8515625" style="87" customWidth="1"/>
    <col min="15623" max="15623" width="21.140625" style="87" customWidth="1"/>
    <col min="15624" max="15624" width="22.140625" style="87" customWidth="1"/>
    <col min="15625" max="15625" width="22.421875" style="87" customWidth="1"/>
    <col min="15626" max="15626" width="22.7109375" style="87" customWidth="1"/>
    <col min="15627" max="15627" width="23.140625" style="87" customWidth="1"/>
    <col min="15628" max="15628" width="24.7109375" style="87" customWidth="1"/>
    <col min="15629" max="15629" width="25.140625" style="87" customWidth="1"/>
    <col min="15630" max="15630" width="24.57421875" style="87" customWidth="1"/>
    <col min="15631" max="15631" width="24.7109375" style="87" customWidth="1"/>
    <col min="15632" max="15632" width="0.71875" style="87" customWidth="1"/>
    <col min="15633" max="15633" width="22.140625" style="87" customWidth="1"/>
    <col min="15634" max="15634" width="1.1484375" style="87" customWidth="1"/>
    <col min="15635" max="15635" width="3.8515625" style="87" customWidth="1"/>
    <col min="15636" max="15636" width="19.140625" style="87" customWidth="1"/>
    <col min="15637" max="15637" width="9.140625" style="87" customWidth="1"/>
    <col min="15638" max="15638" width="22.28125" style="87" customWidth="1"/>
    <col min="15639" max="15639" width="105.140625" style="87" customWidth="1"/>
    <col min="15640" max="15874" width="9.140625" style="87" customWidth="1"/>
    <col min="15875" max="15875" width="1.28515625" style="87" customWidth="1"/>
    <col min="15876" max="15876" width="83.140625" style="87" customWidth="1"/>
    <col min="15877" max="15877" width="21.00390625" style="87" customWidth="1"/>
    <col min="15878" max="15878" width="19.8515625" style="87" customWidth="1"/>
    <col min="15879" max="15879" width="21.140625" style="87" customWidth="1"/>
    <col min="15880" max="15880" width="22.140625" style="87" customWidth="1"/>
    <col min="15881" max="15881" width="22.421875" style="87" customWidth="1"/>
    <col min="15882" max="15882" width="22.7109375" style="87" customWidth="1"/>
    <col min="15883" max="15883" width="23.140625" style="87" customWidth="1"/>
    <col min="15884" max="15884" width="24.7109375" style="87" customWidth="1"/>
    <col min="15885" max="15885" width="25.140625" style="87" customWidth="1"/>
    <col min="15886" max="15886" width="24.57421875" style="87" customWidth="1"/>
    <col min="15887" max="15887" width="24.7109375" style="87" customWidth="1"/>
    <col min="15888" max="15888" width="0.71875" style="87" customWidth="1"/>
    <col min="15889" max="15889" width="22.140625" style="87" customWidth="1"/>
    <col min="15890" max="15890" width="1.1484375" style="87" customWidth="1"/>
    <col min="15891" max="15891" width="3.8515625" style="87" customWidth="1"/>
    <col min="15892" max="15892" width="19.140625" style="87" customWidth="1"/>
    <col min="15893" max="15893" width="9.140625" style="87" customWidth="1"/>
    <col min="15894" max="15894" width="22.28125" style="87" customWidth="1"/>
    <col min="15895" max="15895" width="105.140625" style="87" customWidth="1"/>
    <col min="15896" max="16130" width="9.140625" style="87" customWidth="1"/>
    <col min="16131" max="16131" width="1.28515625" style="87" customWidth="1"/>
    <col min="16132" max="16132" width="83.140625" style="87" customWidth="1"/>
    <col min="16133" max="16133" width="21.00390625" style="87" customWidth="1"/>
    <col min="16134" max="16134" width="19.8515625" style="87" customWidth="1"/>
    <col min="16135" max="16135" width="21.140625" style="87" customWidth="1"/>
    <col min="16136" max="16136" width="22.140625" style="87" customWidth="1"/>
    <col min="16137" max="16137" width="22.421875" style="87" customWidth="1"/>
    <col min="16138" max="16138" width="22.7109375" style="87" customWidth="1"/>
    <col min="16139" max="16139" width="23.140625" style="87" customWidth="1"/>
    <col min="16140" max="16140" width="24.7109375" style="87" customWidth="1"/>
    <col min="16141" max="16141" width="25.140625" style="87" customWidth="1"/>
    <col min="16142" max="16142" width="24.57421875" style="87" customWidth="1"/>
    <col min="16143" max="16143" width="24.7109375" style="87" customWidth="1"/>
    <col min="16144" max="16144" width="0.71875" style="87" customWidth="1"/>
    <col min="16145" max="16145" width="22.140625" style="87" customWidth="1"/>
    <col min="16146" max="16146" width="1.1484375" style="87" customWidth="1"/>
    <col min="16147" max="16147" width="3.8515625" style="87" customWidth="1"/>
    <col min="16148" max="16148" width="19.140625" style="87" customWidth="1"/>
    <col min="16149" max="16149" width="9.140625" style="87" customWidth="1"/>
    <col min="16150" max="16150" width="22.28125" style="87" customWidth="1"/>
    <col min="16151" max="16151" width="105.140625" style="87" customWidth="1"/>
    <col min="16152" max="16384" width="9.140625" style="87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ht="4.5" customHeight="1"/>
    <row r="13" ht="4.5" customHeight="1"/>
    <row r="14" ht="9.75" customHeight="1"/>
    <row r="15" spans="2:18" ht="19.5" customHeight="1">
      <c r="B15" s="136" t="s">
        <v>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</row>
    <row r="16" spans="2:18" ht="15" customHeight="1">
      <c r="B16" s="137" t="s">
        <v>1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2:18" ht="15" customHeight="1">
      <c r="B17" s="137" t="s">
        <v>2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2:18" ht="15" customHeight="1" thickBot="1">
      <c r="B18" s="138" t="s">
        <v>3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spans="2:18" ht="15" customHeight="1" thickBot="1">
      <c r="B19" s="80"/>
      <c r="C19" s="80"/>
      <c r="D19" s="80"/>
      <c r="E19" s="133" t="s">
        <v>107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5"/>
    </row>
    <row r="20" spans="2:18" ht="21" customHeight="1" thickBot="1">
      <c r="B20" s="93" t="s">
        <v>108</v>
      </c>
      <c r="C20" s="94" t="s">
        <v>105</v>
      </c>
      <c r="D20" s="95" t="s">
        <v>106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2" t="s">
        <v>16</v>
      </c>
      <c r="R20" s="2" t="s">
        <v>16</v>
      </c>
    </row>
    <row r="21" spans="2:18" ht="22.5" customHeight="1">
      <c r="B21" s="3" t="s">
        <v>17</v>
      </c>
      <c r="C21" s="75"/>
      <c r="D21" s="75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14"/>
    </row>
    <row r="22" spans="2:20" ht="32.25" customHeight="1">
      <c r="B22" s="3" t="s">
        <v>18</v>
      </c>
      <c r="C22" s="96">
        <f aca="true" t="shared" si="0" ref="C22:D22">C23+C24+C25+C26+C27</f>
        <v>2408421202</v>
      </c>
      <c r="D22" s="96">
        <f t="shared" si="0"/>
        <v>2288833240</v>
      </c>
      <c r="E22" s="105">
        <f>E23+E24+E25+E26+E27</f>
        <v>107855701.17</v>
      </c>
      <c r="F22" s="105">
        <f>F23+F24+F25+F26+F27</f>
        <v>164063432.02</v>
      </c>
      <c r="G22" s="105">
        <f>G23+G24+G25+G26+G27</f>
        <v>148205715.92000002</v>
      </c>
      <c r="H22" s="105">
        <f aca="true" t="shared" si="1" ref="H22:O22">H23+H24+H25+H26+H27</f>
        <v>180027478.20999998</v>
      </c>
      <c r="I22" s="105">
        <f t="shared" si="1"/>
        <v>142232008.23999998</v>
      </c>
      <c r="J22" s="105">
        <f t="shared" si="1"/>
        <v>148074916.12</v>
      </c>
      <c r="K22" s="105">
        <f t="shared" si="1"/>
        <v>146569006.45999998</v>
      </c>
      <c r="L22" s="105">
        <f t="shared" si="1"/>
        <v>172692777.63</v>
      </c>
      <c r="M22" s="105">
        <f t="shared" si="1"/>
        <v>256618541.08999997</v>
      </c>
      <c r="N22" s="105">
        <f>N23+N24+N25+N26+N27</f>
        <v>176400760.46</v>
      </c>
      <c r="O22" s="105">
        <f t="shared" si="1"/>
        <v>205121510.70000002</v>
      </c>
      <c r="P22" s="105">
        <f>P23+P24+P25+P26+P27</f>
        <v>0</v>
      </c>
      <c r="Q22" s="105">
        <f>Q23+Q24+Q25+Q26+Q27</f>
        <v>1847861848.02</v>
      </c>
      <c r="R22" s="6">
        <f>SUM(E22:I22)</f>
        <v>742384335.56</v>
      </c>
      <c r="T22" s="90"/>
    </row>
    <row r="23" spans="2:18" ht="29.25" customHeight="1">
      <c r="B23" s="8" t="s">
        <v>19</v>
      </c>
      <c r="C23" s="104">
        <v>1941905360</v>
      </c>
      <c r="D23" s="9">
        <v>1855066060.16</v>
      </c>
      <c r="E23" s="106">
        <v>90903134.98</v>
      </c>
      <c r="F23" s="106">
        <v>138825510.88</v>
      </c>
      <c r="G23" s="106">
        <v>120964329.3</v>
      </c>
      <c r="H23" s="106">
        <v>157023426.01</v>
      </c>
      <c r="I23" s="106">
        <v>122380486.24</v>
      </c>
      <c r="J23" s="106">
        <v>128222153.26</v>
      </c>
      <c r="K23" s="106">
        <v>125203622.3</v>
      </c>
      <c r="L23" s="106">
        <v>146249950.49</v>
      </c>
      <c r="M23" s="106">
        <v>193689185.06</v>
      </c>
      <c r="N23" s="106">
        <v>131981387.51</v>
      </c>
      <c r="O23" s="106">
        <v>168997494.02</v>
      </c>
      <c r="P23" s="106">
        <v>0</v>
      </c>
      <c r="Q23" s="106">
        <f>E23+F23+G23+H23+I23+J23+K23+L23+M23+N23+O23+P23</f>
        <v>1524440680.05</v>
      </c>
      <c r="R23" s="10">
        <f>SUM(E23:I23)</f>
        <v>630096887.41</v>
      </c>
    </row>
    <row r="24" spans="2:18" ht="29.25" customHeight="1">
      <c r="B24" s="8" t="s">
        <v>20</v>
      </c>
      <c r="C24" s="9">
        <v>290436761</v>
      </c>
      <c r="D24" s="9">
        <v>231668909.84</v>
      </c>
      <c r="E24" s="106">
        <v>6551443.66</v>
      </c>
      <c r="F24" s="106">
        <v>10322543.59</v>
      </c>
      <c r="G24" s="106">
        <v>13569377.22</v>
      </c>
      <c r="H24" s="106">
        <v>9087943.66</v>
      </c>
      <c r="I24" s="106">
        <v>7568160.33</v>
      </c>
      <c r="J24" s="106">
        <v>7693793.67</v>
      </c>
      <c r="K24" s="106">
        <v>7500793.66</v>
      </c>
      <c r="L24" s="106">
        <v>8818293.66</v>
      </c>
      <c r="M24" s="106">
        <v>45992229.89</v>
      </c>
      <c r="N24" s="106">
        <v>27594111.78</v>
      </c>
      <c r="O24" s="106">
        <v>14581320.33</v>
      </c>
      <c r="P24" s="106">
        <v>0</v>
      </c>
      <c r="Q24" s="106">
        <f aca="true" t="shared" si="2" ref="Q24:Q66">E24+F24+G24+H24+I24+J24+K24+L24+M24+N24+O24+P24</f>
        <v>159280011.45000002</v>
      </c>
      <c r="R24" s="10">
        <f aca="true" t="shared" si="3" ref="R24:R27">SUM(E24:I24)</f>
        <v>47099468.45999999</v>
      </c>
    </row>
    <row r="25" spans="2:18" ht="20.25" customHeight="1">
      <c r="B25" s="8" t="s">
        <v>21</v>
      </c>
      <c r="C25" s="9">
        <v>2500000</v>
      </c>
      <c r="D25" s="9">
        <v>500000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8738.1</v>
      </c>
      <c r="O25" s="106">
        <v>0</v>
      </c>
      <c r="P25" s="106">
        <v>0</v>
      </c>
      <c r="Q25" s="106">
        <f t="shared" si="2"/>
        <v>8738.1</v>
      </c>
      <c r="R25" s="10">
        <f t="shared" si="3"/>
        <v>0</v>
      </c>
    </row>
    <row r="26" spans="2:18" ht="29.25" customHeight="1">
      <c r="B26" s="8" t="s">
        <v>22</v>
      </c>
      <c r="C26" s="9">
        <v>400000</v>
      </c>
      <c r="D26" s="9">
        <v>400000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15000</v>
      </c>
      <c r="P26" s="106">
        <v>0</v>
      </c>
      <c r="Q26" s="106">
        <f t="shared" si="2"/>
        <v>15000</v>
      </c>
      <c r="R26" s="10">
        <f t="shared" si="3"/>
        <v>0</v>
      </c>
    </row>
    <row r="27" spans="2:18" ht="29.25" customHeight="1">
      <c r="B27" s="8" t="s">
        <v>23</v>
      </c>
      <c r="C27" s="9">
        <v>173179081</v>
      </c>
      <c r="D27" s="9">
        <v>201198270</v>
      </c>
      <c r="E27" s="106">
        <v>10401122.53</v>
      </c>
      <c r="F27" s="106">
        <v>14915377.55</v>
      </c>
      <c r="G27" s="106">
        <v>13672009.4</v>
      </c>
      <c r="H27" s="106">
        <v>13916108.54</v>
      </c>
      <c r="I27" s="106">
        <v>12283361.67</v>
      </c>
      <c r="J27" s="106">
        <v>12158969.19</v>
      </c>
      <c r="K27" s="106">
        <v>13864590.5</v>
      </c>
      <c r="L27" s="106">
        <v>17624533.48</v>
      </c>
      <c r="M27" s="106">
        <v>16937126.14</v>
      </c>
      <c r="N27" s="106">
        <v>16816523.07</v>
      </c>
      <c r="O27" s="106">
        <v>21527696.35</v>
      </c>
      <c r="P27" s="106">
        <v>0</v>
      </c>
      <c r="Q27" s="106">
        <f t="shared" si="2"/>
        <v>164117418.42</v>
      </c>
      <c r="R27" s="10">
        <f t="shared" si="3"/>
        <v>65187979.69</v>
      </c>
    </row>
    <row r="28" spans="2:20" ht="35.25" customHeight="1">
      <c r="B28" s="11" t="s">
        <v>24</v>
      </c>
      <c r="C28" s="5">
        <f aca="true" t="shared" si="4" ref="C28:D28">C29+C30+C31+C32+C33+C34+C35+C36+C37</f>
        <v>1672603665</v>
      </c>
      <c r="D28" s="5">
        <f t="shared" si="4"/>
        <v>2145379157.69</v>
      </c>
      <c r="E28" s="105">
        <f>E29+E30+E31+E32+E33+E34+E35+E36+E37</f>
        <v>33331127.07</v>
      </c>
      <c r="F28" s="105">
        <f>F29+F30+F31+F32+F33+F34+F35+F36+F37</f>
        <v>40784496.18</v>
      </c>
      <c r="G28" s="105">
        <f>G29+G30+G31+G32+G33+G34+G35+G36+G37</f>
        <v>38578883.33</v>
      </c>
      <c r="H28" s="105">
        <f aca="true" t="shared" si="5" ref="H28:O28">H29+H30+H31+H32+H33+H34+H35+H36+H37</f>
        <v>44535234.81</v>
      </c>
      <c r="I28" s="105">
        <f t="shared" si="5"/>
        <v>32071171.490000002</v>
      </c>
      <c r="J28" s="105">
        <f t="shared" si="5"/>
        <v>38220540.92</v>
      </c>
      <c r="K28" s="105">
        <f t="shared" si="5"/>
        <v>44043447.19</v>
      </c>
      <c r="L28" s="105">
        <f t="shared" si="5"/>
        <v>62307533.01</v>
      </c>
      <c r="M28" s="105">
        <f t="shared" si="5"/>
        <v>54804740.4</v>
      </c>
      <c r="N28" s="105">
        <f t="shared" si="5"/>
        <v>49572284.18</v>
      </c>
      <c r="O28" s="105">
        <f t="shared" si="5"/>
        <v>59960407.949999996</v>
      </c>
      <c r="P28" s="105">
        <f>P29+P30+P31+P32+P33+P34+P35+P36+P37</f>
        <v>0</v>
      </c>
      <c r="Q28" s="105">
        <f>E28+F28+G28+H28+I28+J28+K28+L28+M28+N28+O28+P28</f>
        <v>498209866.53</v>
      </c>
      <c r="R28" s="6">
        <f>SUM(E28:I28)</f>
        <v>189300912.88</v>
      </c>
      <c r="T28" s="90"/>
    </row>
    <row r="29" spans="2:18" ht="32.25" customHeight="1">
      <c r="B29" s="8" t="s">
        <v>25</v>
      </c>
      <c r="C29" s="9">
        <v>97444000</v>
      </c>
      <c r="D29" s="9">
        <v>96444000</v>
      </c>
      <c r="E29" s="106">
        <v>2454783.61</v>
      </c>
      <c r="F29" s="106">
        <v>7858647.13</v>
      </c>
      <c r="G29" s="106">
        <v>4716258.65</v>
      </c>
      <c r="H29" s="106">
        <v>5324204.15</v>
      </c>
      <c r="I29" s="106">
        <v>4971034.97</v>
      </c>
      <c r="J29" s="106">
        <v>4871700.59</v>
      </c>
      <c r="K29" s="106">
        <v>5404478.06</v>
      </c>
      <c r="L29" s="106">
        <v>5046009.63</v>
      </c>
      <c r="M29" s="106">
        <v>6091303.42</v>
      </c>
      <c r="N29" s="106">
        <v>4931620.09</v>
      </c>
      <c r="O29" s="106">
        <v>4604543.86</v>
      </c>
      <c r="P29" s="106">
        <v>0</v>
      </c>
      <c r="Q29" s="106">
        <f t="shared" si="2"/>
        <v>56274584.16</v>
      </c>
      <c r="R29" s="10">
        <f>SUM(E29:I29)</f>
        <v>25324928.509999998</v>
      </c>
    </row>
    <row r="30" spans="2:18" ht="32.25" customHeight="1">
      <c r="B30" s="8" t="s">
        <v>26</v>
      </c>
      <c r="C30" s="9">
        <v>148755249</v>
      </c>
      <c r="D30" s="9">
        <v>121816995.65</v>
      </c>
      <c r="E30" s="106">
        <v>107262</v>
      </c>
      <c r="F30" s="106">
        <v>3734176.29</v>
      </c>
      <c r="G30" s="106">
        <v>5424020.11</v>
      </c>
      <c r="H30" s="106">
        <v>5237767.58</v>
      </c>
      <c r="I30" s="106">
        <v>1295968.04</v>
      </c>
      <c r="J30" s="106">
        <v>3277702.96</v>
      </c>
      <c r="K30" s="106">
        <v>8443532.29</v>
      </c>
      <c r="L30" s="106">
        <v>12269050</v>
      </c>
      <c r="M30" s="106">
        <v>21580791.29</v>
      </c>
      <c r="N30" s="106">
        <v>14647496.39</v>
      </c>
      <c r="O30" s="106">
        <v>17881670.59</v>
      </c>
      <c r="P30" s="106">
        <v>0</v>
      </c>
      <c r="Q30" s="106">
        <f t="shared" si="2"/>
        <v>93899437.53999999</v>
      </c>
      <c r="R30" s="10">
        <f aca="true" t="shared" si="6" ref="R30:R37">SUM(E30:I30)</f>
        <v>15799194.02</v>
      </c>
    </row>
    <row r="31" spans="2:18" ht="23.25" customHeight="1">
      <c r="B31" s="8" t="s">
        <v>27</v>
      </c>
      <c r="C31" s="9">
        <v>46401155</v>
      </c>
      <c r="D31" s="9">
        <v>38641300</v>
      </c>
      <c r="E31" s="106">
        <v>0</v>
      </c>
      <c r="F31" s="106">
        <v>587520</v>
      </c>
      <c r="G31" s="106">
        <v>293760</v>
      </c>
      <c r="H31" s="106">
        <v>293760</v>
      </c>
      <c r="I31" s="106">
        <v>293760</v>
      </c>
      <c r="J31" s="106">
        <v>293760</v>
      </c>
      <c r="K31" s="106">
        <v>291720</v>
      </c>
      <c r="L31" s="106">
        <v>291720</v>
      </c>
      <c r="M31" s="106">
        <v>291720</v>
      </c>
      <c r="N31" s="106">
        <v>291720</v>
      </c>
      <c r="O31" s="106">
        <v>291720</v>
      </c>
      <c r="P31" s="106">
        <v>0</v>
      </c>
      <c r="Q31" s="106">
        <f t="shared" si="2"/>
        <v>3221160</v>
      </c>
      <c r="R31" s="10">
        <f t="shared" si="6"/>
        <v>1468800</v>
      </c>
    </row>
    <row r="32" spans="2:18" ht="32.25" customHeight="1">
      <c r="B32" s="8" t="s">
        <v>28</v>
      </c>
      <c r="C32" s="9">
        <v>31425760</v>
      </c>
      <c r="D32" s="9">
        <v>25983913</v>
      </c>
      <c r="E32" s="106">
        <v>0</v>
      </c>
      <c r="F32" s="106">
        <v>0</v>
      </c>
      <c r="G32" s="106">
        <v>0</v>
      </c>
      <c r="H32" s="106">
        <v>0</v>
      </c>
      <c r="I32" s="106">
        <v>287488</v>
      </c>
      <c r="J32" s="106">
        <v>745005.23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f t="shared" si="2"/>
        <v>1032493.23</v>
      </c>
      <c r="R32" s="10">
        <f t="shared" si="6"/>
        <v>287488</v>
      </c>
    </row>
    <row r="33" spans="2:18" ht="32.25" customHeight="1">
      <c r="B33" s="8" t="s">
        <v>29</v>
      </c>
      <c r="C33" s="9">
        <v>318656546</v>
      </c>
      <c r="D33" s="9">
        <v>315974846</v>
      </c>
      <c r="E33" s="106">
        <v>24088902.25</v>
      </c>
      <c r="F33" s="106">
        <v>20547996.2</v>
      </c>
      <c r="G33" s="106">
        <v>18180683.74</v>
      </c>
      <c r="H33" s="106">
        <v>18714113.98</v>
      </c>
      <c r="I33" s="106">
        <v>18437973.94</v>
      </c>
      <c r="J33" s="106">
        <v>19165301.86</v>
      </c>
      <c r="K33" s="106">
        <v>19362660.59</v>
      </c>
      <c r="L33" s="106">
        <v>23006811.05</v>
      </c>
      <c r="M33" s="106">
        <v>19579060.18</v>
      </c>
      <c r="N33" s="106">
        <v>18771865.29</v>
      </c>
      <c r="O33" s="106">
        <v>18336521.09</v>
      </c>
      <c r="P33" s="106">
        <v>0</v>
      </c>
      <c r="Q33" s="106">
        <f t="shared" si="2"/>
        <v>218191890.17000002</v>
      </c>
      <c r="R33" s="10">
        <f t="shared" si="6"/>
        <v>99969670.11</v>
      </c>
    </row>
    <row r="34" spans="2:18" ht="32.25" customHeight="1">
      <c r="B34" s="8" t="s">
        <v>30</v>
      </c>
      <c r="C34" s="9">
        <v>29720000</v>
      </c>
      <c r="D34" s="9">
        <v>898550000</v>
      </c>
      <c r="E34" s="106">
        <v>411479.23</v>
      </c>
      <c r="F34" s="106">
        <v>3668070.17</v>
      </c>
      <c r="G34" s="106">
        <v>1877166.72</v>
      </c>
      <c r="H34" s="106">
        <v>196560.11</v>
      </c>
      <c r="I34" s="106">
        <v>2035325.87</v>
      </c>
      <c r="J34" s="106">
        <v>3953278.01</v>
      </c>
      <c r="K34" s="106">
        <v>2031367.59</v>
      </c>
      <c r="L34" s="106">
        <v>13125378.73</v>
      </c>
      <c r="M34" s="106">
        <v>1891090.28</v>
      </c>
      <c r="N34" s="106">
        <v>3577052</v>
      </c>
      <c r="O34" s="106">
        <v>2633511.09</v>
      </c>
      <c r="P34" s="106">
        <v>0</v>
      </c>
      <c r="Q34" s="106">
        <f t="shared" si="2"/>
        <v>35400279.8</v>
      </c>
      <c r="R34" s="10">
        <f t="shared" si="6"/>
        <v>8188602.100000001</v>
      </c>
    </row>
    <row r="35" spans="2:18" ht="52.5" customHeight="1">
      <c r="B35" s="8" t="s">
        <v>31</v>
      </c>
      <c r="C35" s="9">
        <v>24750991</v>
      </c>
      <c r="D35" s="9">
        <v>38326540.69</v>
      </c>
      <c r="E35" s="106">
        <v>659999.98</v>
      </c>
      <c r="F35" s="106">
        <v>0</v>
      </c>
      <c r="G35" s="106">
        <v>889362.56</v>
      </c>
      <c r="H35" s="106">
        <v>628391.89</v>
      </c>
      <c r="I35" s="106">
        <v>657688.34</v>
      </c>
      <c r="J35" s="106">
        <v>1010638.93</v>
      </c>
      <c r="K35" s="106">
        <v>53284.67</v>
      </c>
      <c r="L35" s="106">
        <v>2912608.6</v>
      </c>
      <c r="M35" s="106">
        <v>2289745.13</v>
      </c>
      <c r="N35" s="106">
        <v>2078167.45</v>
      </c>
      <c r="O35" s="106">
        <v>803475.18</v>
      </c>
      <c r="P35" s="106">
        <v>0</v>
      </c>
      <c r="Q35" s="106">
        <f t="shared" si="2"/>
        <v>11983362.73</v>
      </c>
      <c r="R35" s="10">
        <f t="shared" si="6"/>
        <v>2835442.77</v>
      </c>
    </row>
    <row r="36" spans="2:18" ht="47.25" customHeight="1">
      <c r="B36" s="8" t="s">
        <v>32</v>
      </c>
      <c r="C36" s="9">
        <v>898513807</v>
      </c>
      <c r="D36" s="9">
        <v>579804985.35</v>
      </c>
      <c r="E36" s="106">
        <v>5608700</v>
      </c>
      <c r="F36" s="106">
        <v>4388086.39</v>
      </c>
      <c r="G36" s="106">
        <v>5706760.55</v>
      </c>
      <c r="H36" s="106">
        <v>12408492.1</v>
      </c>
      <c r="I36" s="106">
        <v>4083683.33</v>
      </c>
      <c r="J36" s="106">
        <v>2989583.34</v>
      </c>
      <c r="K36" s="106">
        <v>7639964.94</v>
      </c>
      <c r="L36" s="106">
        <v>1549342</v>
      </c>
      <c r="M36" s="106">
        <v>2155987.98</v>
      </c>
      <c r="N36" s="106">
        <v>4719211.81</v>
      </c>
      <c r="O36" s="106">
        <v>14982160.14</v>
      </c>
      <c r="P36" s="106">
        <v>0</v>
      </c>
      <c r="Q36" s="106">
        <f t="shared" si="2"/>
        <v>66231972.57999999</v>
      </c>
      <c r="R36" s="10">
        <f t="shared" si="6"/>
        <v>32195722.369999997</v>
      </c>
    </row>
    <row r="37" spans="2:18" ht="30" customHeight="1">
      <c r="B37" s="8" t="s">
        <v>33</v>
      </c>
      <c r="C37" s="9">
        <v>76936157</v>
      </c>
      <c r="D37" s="9">
        <v>29836577</v>
      </c>
      <c r="E37" s="106">
        <v>0</v>
      </c>
      <c r="F37" s="106">
        <v>0</v>
      </c>
      <c r="G37" s="106">
        <v>1490871</v>
      </c>
      <c r="H37" s="106">
        <v>1731945</v>
      </c>
      <c r="I37" s="106">
        <v>8249</v>
      </c>
      <c r="J37" s="106">
        <v>1913570</v>
      </c>
      <c r="K37" s="106">
        <v>816439.05</v>
      </c>
      <c r="L37" s="106">
        <v>4106613</v>
      </c>
      <c r="M37" s="106">
        <v>925042.12</v>
      </c>
      <c r="N37" s="106">
        <v>555151.15</v>
      </c>
      <c r="O37" s="106">
        <v>426806</v>
      </c>
      <c r="P37" s="106">
        <v>0</v>
      </c>
      <c r="Q37" s="106">
        <f t="shared" si="2"/>
        <v>11974686.32</v>
      </c>
      <c r="R37" s="10">
        <f t="shared" si="6"/>
        <v>3231065</v>
      </c>
    </row>
    <row r="38" spans="2:20" ht="32.25" customHeight="1">
      <c r="B38" s="11" t="s">
        <v>34</v>
      </c>
      <c r="C38" s="5">
        <f aca="true" t="shared" si="7" ref="C38:D38">C39+C40+C41+C42+C43+C44+C45+C46+C47</f>
        <v>285308972</v>
      </c>
      <c r="D38" s="5">
        <f t="shared" si="7"/>
        <v>170715429.31</v>
      </c>
      <c r="E38" s="105">
        <f>E39+E40+E41+E42+E43+E44+E45+E46+E47</f>
        <v>3251670.56</v>
      </c>
      <c r="F38" s="105">
        <f>F39+F40+F41+F42+F43+F44+F45+F46+F47</f>
        <v>7762125.54</v>
      </c>
      <c r="G38" s="105">
        <f>G39+G40+G41+G42+G43+G44+G45+G46+G47</f>
        <v>4697364.29</v>
      </c>
      <c r="H38" s="105">
        <f aca="true" t="shared" si="8" ref="H38:N38">H39+H40+H41+H42+H43+H44+H45+H46+H47</f>
        <v>7741244.48</v>
      </c>
      <c r="I38" s="105">
        <f t="shared" si="8"/>
        <v>4856653.6</v>
      </c>
      <c r="J38" s="105">
        <f t="shared" si="8"/>
        <v>12521355.229999999</v>
      </c>
      <c r="K38" s="105">
        <f t="shared" si="8"/>
        <v>10702303.18</v>
      </c>
      <c r="L38" s="105">
        <f t="shared" si="8"/>
        <v>9239002.469999999</v>
      </c>
      <c r="M38" s="105">
        <f t="shared" si="8"/>
        <v>9904957.16</v>
      </c>
      <c r="N38" s="105">
        <f t="shared" si="8"/>
        <v>6307734.86</v>
      </c>
      <c r="O38" s="105">
        <f>O39+O40+O41+O42+O43+O44+O45+O46+O47</f>
        <v>6549739.84</v>
      </c>
      <c r="P38" s="105">
        <f>P39+P40+P41+P42+P43+P44+P45+P46+P47</f>
        <v>0</v>
      </c>
      <c r="Q38" s="105">
        <f>Q39+Q40+Q41+Q42+Q43+Q44+Q45+Q46+Q47</f>
        <v>83534151.21</v>
      </c>
      <c r="R38" s="6">
        <f>SUM(E38:I38)</f>
        <v>28309058.47</v>
      </c>
      <c r="T38" s="90"/>
    </row>
    <row r="39" spans="2:20" ht="26.25" customHeight="1">
      <c r="B39" s="8" t="s">
        <v>35</v>
      </c>
      <c r="C39" s="9">
        <v>57523099</v>
      </c>
      <c r="D39" s="9">
        <v>42323099</v>
      </c>
      <c r="E39" s="106">
        <v>2718576</v>
      </c>
      <c r="F39" s="106">
        <v>2466088</v>
      </c>
      <c r="G39" s="106">
        <v>3028673.2</v>
      </c>
      <c r="H39" s="106">
        <v>3541064.4</v>
      </c>
      <c r="I39" s="106">
        <v>2779346</v>
      </c>
      <c r="J39" s="106">
        <v>3328198.94</v>
      </c>
      <c r="K39" s="106">
        <v>2792854.77</v>
      </c>
      <c r="L39" s="106">
        <v>2632644</v>
      </c>
      <c r="M39" s="106">
        <v>2910979.61</v>
      </c>
      <c r="N39" s="106">
        <v>3642582.29</v>
      </c>
      <c r="O39" s="106">
        <v>2827440</v>
      </c>
      <c r="P39" s="106">
        <v>0</v>
      </c>
      <c r="Q39" s="106">
        <f t="shared" si="2"/>
        <v>32668447.209999997</v>
      </c>
      <c r="R39" s="10">
        <f>SUM(E39:I39)</f>
        <v>14533747.6</v>
      </c>
      <c r="T39" s="89"/>
    </row>
    <row r="40" spans="2:18" ht="26.25" customHeight="1">
      <c r="B40" s="8" t="s">
        <v>36</v>
      </c>
      <c r="C40" s="9">
        <v>25327700</v>
      </c>
      <c r="D40" s="9">
        <v>9077150.31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127735</v>
      </c>
      <c r="L40" s="106">
        <v>118000</v>
      </c>
      <c r="M40" s="106">
        <v>1616803.5</v>
      </c>
      <c r="N40" s="106">
        <v>0</v>
      </c>
      <c r="O40" s="106">
        <v>0</v>
      </c>
      <c r="P40" s="106">
        <v>0</v>
      </c>
      <c r="Q40" s="106">
        <f t="shared" si="2"/>
        <v>1862538.5</v>
      </c>
      <c r="R40" s="10">
        <f aca="true" t="shared" si="9" ref="R40:R47">SUM(E40:I40)</f>
        <v>0</v>
      </c>
    </row>
    <row r="41" spans="2:18" ht="26.25" customHeight="1">
      <c r="B41" s="8" t="s">
        <v>37</v>
      </c>
      <c r="C41" s="9">
        <v>27022599</v>
      </c>
      <c r="D41" s="9">
        <v>17189175</v>
      </c>
      <c r="E41" s="106">
        <v>119882.1</v>
      </c>
      <c r="F41" s="106">
        <v>0</v>
      </c>
      <c r="G41" s="106">
        <v>174605.74</v>
      </c>
      <c r="H41" s="106">
        <v>290464</v>
      </c>
      <c r="I41" s="106">
        <v>1036263.99</v>
      </c>
      <c r="J41" s="106">
        <v>381140</v>
      </c>
      <c r="K41" s="106">
        <v>48879.14</v>
      </c>
      <c r="L41" s="106">
        <v>1361536.39</v>
      </c>
      <c r="M41" s="106">
        <v>175938</v>
      </c>
      <c r="N41" s="106">
        <v>30250</v>
      </c>
      <c r="O41" s="106">
        <v>42800</v>
      </c>
      <c r="P41" s="106">
        <v>0</v>
      </c>
      <c r="Q41" s="106">
        <f t="shared" si="2"/>
        <v>3661759.36</v>
      </c>
      <c r="R41" s="10">
        <f t="shared" si="9"/>
        <v>1621215.83</v>
      </c>
    </row>
    <row r="42" spans="2:18" ht="30.75" customHeight="1">
      <c r="B42" s="8" t="s">
        <v>38</v>
      </c>
      <c r="C42" s="9">
        <v>1074578</v>
      </c>
      <c r="D42" s="9">
        <v>1074578</v>
      </c>
      <c r="E42" s="106">
        <v>0</v>
      </c>
      <c r="F42" s="106">
        <v>0</v>
      </c>
      <c r="G42" s="106">
        <v>0</v>
      </c>
      <c r="H42" s="106">
        <v>0</v>
      </c>
      <c r="I42" s="106">
        <v>85130.63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f t="shared" si="2"/>
        <v>85130.63</v>
      </c>
      <c r="R42" s="10">
        <f t="shared" si="9"/>
        <v>85130.63</v>
      </c>
    </row>
    <row r="43" spans="2:18" ht="30.75" customHeight="1">
      <c r="B43" s="8" t="s">
        <v>39</v>
      </c>
      <c r="C43" s="9">
        <v>5453582</v>
      </c>
      <c r="D43" s="9">
        <v>3703582</v>
      </c>
      <c r="E43" s="106">
        <v>0</v>
      </c>
      <c r="F43" s="106">
        <v>0</v>
      </c>
      <c r="G43" s="106">
        <v>646011.94</v>
      </c>
      <c r="H43" s="106">
        <v>154891.01</v>
      </c>
      <c r="I43" s="106">
        <v>0</v>
      </c>
      <c r="J43" s="106">
        <v>232785.81</v>
      </c>
      <c r="K43" s="106">
        <v>-132051.48</v>
      </c>
      <c r="L43" s="106">
        <v>449544.6</v>
      </c>
      <c r="M43" s="106">
        <v>302965.15</v>
      </c>
      <c r="N43" s="106">
        <v>38093.85</v>
      </c>
      <c r="O43" s="106">
        <v>0</v>
      </c>
      <c r="P43" s="106">
        <v>0</v>
      </c>
      <c r="Q43" s="106">
        <f t="shared" si="2"/>
        <v>1692240.88</v>
      </c>
      <c r="R43" s="10">
        <f t="shared" si="9"/>
        <v>800902.95</v>
      </c>
    </row>
    <row r="44" spans="2:18" ht="39.75" customHeight="1">
      <c r="B44" s="8" t="s">
        <v>40</v>
      </c>
      <c r="C44" s="9">
        <v>8722877</v>
      </c>
      <c r="D44" s="9">
        <v>2992877</v>
      </c>
      <c r="E44" s="106">
        <v>0</v>
      </c>
      <c r="F44" s="106">
        <v>15080.4</v>
      </c>
      <c r="G44" s="106">
        <v>0</v>
      </c>
      <c r="H44" s="106">
        <v>0</v>
      </c>
      <c r="I44" s="106">
        <v>40002</v>
      </c>
      <c r="J44" s="106">
        <v>0</v>
      </c>
      <c r="K44" s="106">
        <v>3898.15</v>
      </c>
      <c r="L44" s="106">
        <v>403609.15</v>
      </c>
      <c r="M44" s="106">
        <v>0</v>
      </c>
      <c r="N44" s="106">
        <v>46948.44</v>
      </c>
      <c r="O44" s="106">
        <v>20060</v>
      </c>
      <c r="P44" s="106">
        <v>0</v>
      </c>
      <c r="Q44" s="106">
        <f t="shared" si="2"/>
        <v>529598.14</v>
      </c>
      <c r="R44" s="10">
        <f t="shared" si="9"/>
        <v>55082.4</v>
      </c>
    </row>
    <row r="45" spans="2:18" ht="39.75" customHeight="1">
      <c r="B45" s="8" t="s">
        <v>41</v>
      </c>
      <c r="C45" s="97">
        <v>54257879</v>
      </c>
      <c r="D45" s="97">
        <v>52897010</v>
      </c>
      <c r="E45" s="106">
        <v>0</v>
      </c>
      <c r="F45" s="106">
        <v>2748555.22</v>
      </c>
      <c r="G45" s="106">
        <v>0</v>
      </c>
      <c r="H45" s="106">
        <v>169140.48</v>
      </c>
      <c r="I45" s="106">
        <v>0</v>
      </c>
      <c r="J45" s="106">
        <v>7287829.47</v>
      </c>
      <c r="K45" s="106">
        <v>4372054.55</v>
      </c>
      <c r="L45" s="106">
        <v>2819472.25</v>
      </c>
      <c r="M45" s="106">
        <v>2271430.1</v>
      </c>
      <c r="N45" s="106">
        <v>1602759.12</v>
      </c>
      <c r="O45" s="106">
        <v>3488000</v>
      </c>
      <c r="P45" s="106">
        <v>0</v>
      </c>
      <c r="Q45" s="106">
        <f t="shared" si="2"/>
        <v>24759241.19</v>
      </c>
      <c r="R45" s="10">
        <f t="shared" si="9"/>
        <v>2917695.7</v>
      </c>
    </row>
    <row r="46" spans="2:18" ht="42.75" customHeight="1">
      <c r="B46" s="8" t="s">
        <v>42</v>
      </c>
      <c r="C46" s="97">
        <v>0</v>
      </c>
      <c r="D46" s="97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f t="shared" si="2"/>
        <v>0</v>
      </c>
      <c r="R46" s="10">
        <f t="shared" si="9"/>
        <v>0</v>
      </c>
    </row>
    <row r="47" spans="2:18" ht="33" customHeight="1">
      <c r="B47" s="8" t="s">
        <v>43</v>
      </c>
      <c r="C47" s="97">
        <v>105926658</v>
      </c>
      <c r="D47" s="97">
        <v>41457958</v>
      </c>
      <c r="E47" s="106">
        <v>413212.46</v>
      </c>
      <c r="F47" s="106">
        <v>2532401.92</v>
      </c>
      <c r="G47" s="106">
        <v>848073.41</v>
      </c>
      <c r="H47" s="106">
        <v>3585684.59</v>
      </c>
      <c r="I47" s="106">
        <v>915910.98</v>
      </c>
      <c r="J47" s="106">
        <v>1291401.01</v>
      </c>
      <c r="K47" s="106">
        <v>3488933.05</v>
      </c>
      <c r="L47" s="106">
        <v>1454196.08</v>
      </c>
      <c r="M47" s="106">
        <v>2626840.8</v>
      </c>
      <c r="N47" s="106">
        <v>947101.16</v>
      </c>
      <c r="O47" s="106">
        <v>171439.84</v>
      </c>
      <c r="P47" s="106">
        <v>0</v>
      </c>
      <c r="Q47" s="106">
        <f t="shared" si="2"/>
        <v>18275195.299999997</v>
      </c>
      <c r="R47" s="10">
        <f t="shared" si="9"/>
        <v>8295283.359999999</v>
      </c>
    </row>
    <row r="48" spans="2:20" ht="33" customHeight="1">
      <c r="B48" s="11" t="s">
        <v>44</v>
      </c>
      <c r="C48" s="5">
        <f aca="true" t="shared" si="10" ref="C48:Q48">C49+C50+C53+C54+C55+C56+C57+C58</f>
        <v>2209122410</v>
      </c>
      <c r="D48" s="5">
        <f t="shared" si="10"/>
        <v>8875023617</v>
      </c>
      <c r="E48" s="105">
        <f t="shared" si="10"/>
        <v>111026109</v>
      </c>
      <c r="F48" s="105">
        <f t="shared" si="10"/>
        <v>117211116</v>
      </c>
      <c r="G48" s="105">
        <f t="shared" si="10"/>
        <v>354793098.19</v>
      </c>
      <c r="H48" s="105">
        <f t="shared" si="10"/>
        <v>122828783.16</v>
      </c>
      <c r="I48" s="105">
        <f t="shared" si="10"/>
        <v>242880871.82</v>
      </c>
      <c r="J48" s="105">
        <f t="shared" si="10"/>
        <v>212488268.45999998</v>
      </c>
      <c r="K48" s="105">
        <f t="shared" si="10"/>
        <v>158928834.75</v>
      </c>
      <c r="L48" s="105">
        <f t="shared" si="10"/>
        <v>957028465.66</v>
      </c>
      <c r="M48" s="105">
        <f t="shared" si="10"/>
        <v>944600592.46</v>
      </c>
      <c r="N48" s="105">
        <f t="shared" si="10"/>
        <v>1137754836.99</v>
      </c>
      <c r="O48" s="105">
        <f t="shared" si="10"/>
        <v>2741002006.36</v>
      </c>
      <c r="P48" s="105">
        <f t="shared" si="10"/>
        <v>0</v>
      </c>
      <c r="Q48" s="105">
        <f t="shared" si="10"/>
        <v>7100542982.849999</v>
      </c>
      <c r="R48" s="6">
        <f>SUM(E48:I48)</f>
        <v>948739978.1700001</v>
      </c>
      <c r="T48" s="90"/>
    </row>
    <row r="49" spans="2:18" ht="32.25" customHeight="1">
      <c r="B49" s="8" t="s">
        <v>45</v>
      </c>
      <c r="C49" s="97">
        <v>177559188</v>
      </c>
      <c r="D49" s="97">
        <v>183188664</v>
      </c>
      <c r="E49" s="106">
        <v>0</v>
      </c>
      <c r="F49" s="106">
        <v>0</v>
      </c>
      <c r="G49" s="106">
        <v>660832.33</v>
      </c>
      <c r="H49" s="106">
        <v>501000</v>
      </c>
      <c r="I49" s="106">
        <v>2339164.99</v>
      </c>
      <c r="J49" s="106">
        <v>75000</v>
      </c>
      <c r="K49" s="106">
        <v>884999</v>
      </c>
      <c r="L49" s="106">
        <v>20885426.66</v>
      </c>
      <c r="M49" s="106">
        <v>28776254.18</v>
      </c>
      <c r="N49" s="106">
        <v>4784102</v>
      </c>
      <c r="O49" s="106">
        <v>26577895.76</v>
      </c>
      <c r="P49" s="106">
        <v>0</v>
      </c>
      <c r="Q49" s="106">
        <f t="shared" si="2"/>
        <v>85484674.92</v>
      </c>
      <c r="R49" s="10">
        <f>SUM(E49:I49)</f>
        <v>3500997.3200000003</v>
      </c>
    </row>
    <row r="50" spans="2:18" ht="31.5" customHeight="1" thickBot="1">
      <c r="B50" s="12" t="s">
        <v>46</v>
      </c>
      <c r="C50" s="99">
        <v>1204053725</v>
      </c>
      <c r="D50" s="99">
        <v>1314325455</v>
      </c>
      <c r="E50" s="13">
        <v>87930256</v>
      </c>
      <c r="F50" s="13">
        <v>94115263</v>
      </c>
      <c r="G50" s="13">
        <v>99705952</v>
      </c>
      <c r="H50" s="13">
        <v>88508710</v>
      </c>
      <c r="I50" s="13">
        <v>99705952</v>
      </c>
      <c r="J50" s="13">
        <v>111882880.07</v>
      </c>
      <c r="K50" s="13">
        <v>107025211</v>
      </c>
      <c r="L50" s="13">
        <v>94107331</v>
      </c>
      <c r="M50" s="13">
        <v>96277337.29</v>
      </c>
      <c r="N50" s="13">
        <v>96656381.94</v>
      </c>
      <c r="O50" s="13">
        <v>131465192.76</v>
      </c>
      <c r="P50" s="13">
        <v>0</v>
      </c>
      <c r="Q50" s="13">
        <f t="shared" si="2"/>
        <v>1107380467.06</v>
      </c>
      <c r="R50" s="14">
        <f>SUM(E50:I50)</f>
        <v>469966133</v>
      </c>
    </row>
    <row r="51" spans="2:18" ht="12" customHeight="1">
      <c r="B51" s="15"/>
      <c r="C51" s="100"/>
      <c r="D51" s="100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">
        <f aca="true" t="shared" si="11" ref="R51:R52">SUM(E51:G51)</f>
        <v>0</v>
      </c>
    </row>
    <row r="52" spans="2:18" ht="11.25" customHeight="1" thickBot="1">
      <c r="B52" s="15"/>
      <c r="C52" s="100"/>
      <c r="D52" s="100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">
        <f t="shared" si="11"/>
        <v>0</v>
      </c>
    </row>
    <row r="53" spans="2:18" ht="41.25" customHeight="1">
      <c r="B53" s="16" t="s">
        <v>47</v>
      </c>
      <c r="C53" s="101">
        <v>0</v>
      </c>
      <c r="D53" s="101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35000000</v>
      </c>
      <c r="N53" s="17">
        <v>0</v>
      </c>
      <c r="O53" s="17">
        <v>0</v>
      </c>
      <c r="P53" s="17">
        <v>0</v>
      </c>
      <c r="Q53" s="17">
        <f t="shared" si="2"/>
        <v>35000000</v>
      </c>
      <c r="R53" s="18">
        <f>SUM(E53:I53)</f>
        <v>0</v>
      </c>
    </row>
    <row r="54" spans="2:18" ht="41.25" customHeight="1">
      <c r="B54" s="8" t="s">
        <v>48</v>
      </c>
      <c r="C54" s="97"/>
      <c r="D54" s="97"/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23095853</v>
      </c>
      <c r="N54" s="106">
        <v>0</v>
      </c>
      <c r="O54" s="106">
        <v>0</v>
      </c>
      <c r="P54" s="106">
        <v>0</v>
      </c>
      <c r="Q54" s="106">
        <f t="shared" si="2"/>
        <v>23095853</v>
      </c>
      <c r="R54" s="10">
        <f>SUM(E54:I54)</f>
        <v>0</v>
      </c>
    </row>
    <row r="55" spans="2:18" ht="41.25" customHeight="1">
      <c r="B55" s="8" t="s">
        <v>49</v>
      </c>
      <c r="C55" s="97">
        <v>798874606</v>
      </c>
      <c r="D55" s="97">
        <v>308383026</v>
      </c>
      <c r="E55" s="106">
        <v>23095853</v>
      </c>
      <c r="F55" s="106">
        <v>23095853</v>
      </c>
      <c r="G55" s="106">
        <v>23095853</v>
      </c>
      <c r="H55" s="106">
        <v>4483113.07</v>
      </c>
      <c r="I55" s="106">
        <v>40849684.55</v>
      </c>
      <c r="J55" s="106">
        <v>4292007.92</v>
      </c>
      <c r="K55" s="106">
        <v>42853869</v>
      </c>
      <c r="L55" s="106">
        <v>23095853</v>
      </c>
      <c r="M55" s="106">
        <v>0</v>
      </c>
      <c r="N55" s="106">
        <v>253337837</v>
      </c>
      <c r="O55" s="106">
        <v>46191696</v>
      </c>
      <c r="P55" s="106">
        <v>0</v>
      </c>
      <c r="Q55" s="106">
        <f t="shared" si="2"/>
        <v>484391619.53999996</v>
      </c>
      <c r="R55" s="10">
        <f aca="true" t="shared" si="12" ref="R55:R58">SUM(E55:I55)</f>
        <v>114620356.61999999</v>
      </c>
    </row>
    <row r="56" spans="2:18" ht="41.25" customHeight="1">
      <c r="B56" s="8" t="s">
        <v>50</v>
      </c>
      <c r="C56" s="97"/>
      <c r="D56" s="97">
        <v>7040491581</v>
      </c>
      <c r="E56" s="106">
        <v>0</v>
      </c>
      <c r="F56" s="106">
        <v>0</v>
      </c>
      <c r="G56" s="106">
        <v>229146564.72</v>
      </c>
      <c r="H56" s="106">
        <v>29147480.92</v>
      </c>
      <c r="I56" s="106">
        <v>83617399.9</v>
      </c>
      <c r="J56" s="106">
        <v>96238380.47</v>
      </c>
      <c r="K56" s="106">
        <v>8164755.75</v>
      </c>
      <c r="L56" s="106">
        <v>818025030.49</v>
      </c>
      <c r="M56" s="106">
        <v>761451147.99</v>
      </c>
      <c r="N56" s="106">
        <v>782976516.05</v>
      </c>
      <c r="O56" s="106">
        <v>2536767221.84</v>
      </c>
      <c r="P56" s="106">
        <v>0</v>
      </c>
      <c r="Q56" s="106">
        <f>E56+F56+G56+H56+I56+J56+K56+L56+M56+N56+O56+P56</f>
        <v>5345534498.13</v>
      </c>
      <c r="R56" s="10">
        <f t="shared" si="12"/>
        <v>341911445.53999996</v>
      </c>
    </row>
    <row r="57" spans="2:18" ht="32.25" customHeight="1">
      <c r="B57" s="8" t="s">
        <v>51</v>
      </c>
      <c r="C57" s="97">
        <v>28634891</v>
      </c>
      <c r="D57" s="97">
        <v>28634891</v>
      </c>
      <c r="E57" s="106">
        <v>0</v>
      </c>
      <c r="F57" s="106">
        <v>0</v>
      </c>
      <c r="G57" s="106">
        <v>2183896.14</v>
      </c>
      <c r="H57" s="106">
        <v>188479.17</v>
      </c>
      <c r="I57" s="106">
        <v>16368670.38</v>
      </c>
      <c r="J57" s="106">
        <v>0</v>
      </c>
      <c r="K57" s="106">
        <v>0</v>
      </c>
      <c r="L57" s="106">
        <v>914824.51</v>
      </c>
      <c r="M57" s="106">
        <v>0</v>
      </c>
      <c r="N57" s="106">
        <v>0</v>
      </c>
      <c r="O57" s="106">
        <v>0</v>
      </c>
      <c r="P57" s="106">
        <v>0</v>
      </c>
      <c r="Q57" s="106">
        <f t="shared" si="2"/>
        <v>19655870.200000003</v>
      </c>
      <c r="R57" s="10">
        <f t="shared" si="12"/>
        <v>18741045.69</v>
      </c>
    </row>
    <row r="58" spans="2:18" ht="43.5" customHeight="1">
      <c r="B58" s="8" t="s">
        <v>52</v>
      </c>
      <c r="C58" s="97"/>
      <c r="D58" s="97"/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f t="shared" si="2"/>
        <v>0</v>
      </c>
      <c r="R58" s="10">
        <f t="shared" si="12"/>
        <v>0</v>
      </c>
    </row>
    <row r="59" spans="2:18" ht="30" customHeight="1">
      <c r="B59" s="11" t="s">
        <v>53</v>
      </c>
      <c r="C59" s="5">
        <f aca="true" t="shared" si="13" ref="C59:D59">C60+C61+C62-C63+C64+C65+C66</f>
        <v>35000000</v>
      </c>
      <c r="D59" s="5">
        <f t="shared" si="13"/>
        <v>35000000</v>
      </c>
      <c r="E59" s="105">
        <f>E60+E61+E62-E63+E64+E65+E66</f>
        <v>0</v>
      </c>
      <c r="F59" s="105">
        <f>F60+F61+F62-F63+F64+F65+F66</f>
        <v>0</v>
      </c>
      <c r="G59" s="105">
        <f>G60+G61+G62-G63+G64+G65+G66</f>
        <v>4999998</v>
      </c>
      <c r="H59" s="105">
        <f aca="true" t="shared" si="14" ref="H59:Q59">H60+H61+H62-H63+H64+H65+H66</f>
        <v>666666</v>
      </c>
      <c r="I59" s="105">
        <f t="shared" si="14"/>
        <v>5222220.88</v>
      </c>
      <c r="J59" s="105">
        <f t="shared" si="14"/>
        <v>1111110.45</v>
      </c>
      <c r="K59" s="105">
        <f t="shared" si="14"/>
        <v>666666</v>
      </c>
      <c r="L59" s="105">
        <f t="shared" si="14"/>
        <v>3000000</v>
      </c>
      <c r="M59" s="105">
        <f t="shared" si="14"/>
        <v>666666</v>
      </c>
      <c r="N59" s="105">
        <f t="shared" si="14"/>
        <v>1666666</v>
      </c>
      <c r="O59" s="105">
        <f t="shared" si="14"/>
        <v>313026386.92</v>
      </c>
      <c r="P59" s="105">
        <f>P60+P61+P62-P63+P64+P65+P66</f>
        <v>0</v>
      </c>
      <c r="Q59" s="105">
        <f t="shared" si="14"/>
        <v>331026380.25</v>
      </c>
      <c r="R59" s="6">
        <f>SUM(E59:I59)</f>
        <v>10888884.879999999</v>
      </c>
    </row>
    <row r="60" spans="2:18" ht="46.5" customHeight="1">
      <c r="B60" s="8" t="s">
        <v>54</v>
      </c>
      <c r="C60" s="97"/>
      <c r="D60" s="97"/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f t="shared" si="2"/>
        <v>0</v>
      </c>
      <c r="R60" s="10">
        <f>SUM(E60:I60)</f>
        <v>0</v>
      </c>
    </row>
    <row r="61" spans="2:18" ht="46.5" customHeight="1">
      <c r="B61" s="8" t="s">
        <v>55</v>
      </c>
      <c r="C61" s="97">
        <v>35000000</v>
      </c>
      <c r="D61" s="97">
        <v>35000000</v>
      </c>
      <c r="E61" s="106">
        <v>0</v>
      </c>
      <c r="F61" s="106">
        <v>0</v>
      </c>
      <c r="G61" s="106">
        <v>4999998</v>
      </c>
      <c r="H61" s="106">
        <v>666666</v>
      </c>
      <c r="I61" s="106">
        <v>5222220.88</v>
      </c>
      <c r="J61" s="106">
        <v>1111110.45</v>
      </c>
      <c r="K61" s="106">
        <v>666666</v>
      </c>
      <c r="L61" s="106">
        <v>3000000</v>
      </c>
      <c r="M61" s="106">
        <v>666666</v>
      </c>
      <c r="N61" s="106">
        <v>1666666</v>
      </c>
      <c r="O61" s="106">
        <v>313026386.92</v>
      </c>
      <c r="P61" s="106">
        <v>0</v>
      </c>
      <c r="Q61" s="106">
        <f t="shared" si="2"/>
        <v>331026380.25</v>
      </c>
      <c r="R61" s="10">
        <f aca="true" t="shared" si="15" ref="R61:R66">SUM(E61:I61)</f>
        <v>10888884.879999999</v>
      </c>
    </row>
    <row r="62" spans="2:18" ht="46.5" customHeight="1">
      <c r="B62" s="8" t="s">
        <v>56</v>
      </c>
      <c r="C62" s="97">
        <v>0</v>
      </c>
      <c r="D62" s="97">
        <v>0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f t="shared" si="2"/>
        <v>0</v>
      </c>
      <c r="R62" s="10">
        <f t="shared" si="15"/>
        <v>0</v>
      </c>
    </row>
    <row r="63" spans="2:18" ht="46.5" customHeight="1">
      <c r="B63" s="8" t="s">
        <v>57</v>
      </c>
      <c r="C63" s="97">
        <v>0</v>
      </c>
      <c r="D63" s="97">
        <v>0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f t="shared" si="2"/>
        <v>0</v>
      </c>
      <c r="R63" s="10">
        <f t="shared" si="15"/>
        <v>0</v>
      </c>
    </row>
    <row r="64" spans="2:18" ht="42.75" customHeight="1">
      <c r="B64" s="8" t="s">
        <v>58</v>
      </c>
      <c r="C64" s="97">
        <v>0</v>
      </c>
      <c r="D64" s="97">
        <v>0</v>
      </c>
      <c r="E64" s="106">
        <v>0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f t="shared" si="2"/>
        <v>0</v>
      </c>
      <c r="R64" s="10">
        <f t="shared" si="15"/>
        <v>0</v>
      </c>
    </row>
    <row r="65" spans="2:18" ht="42.75" customHeight="1">
      <c r="B65" s="8" t="s">
        <v>59</v>
      </c>
      <c r="C65" s="97">
        <v>0</v>
      </c>
      <c r="D65" s="97">
        <v>0</v>
      </c>
      <c r="E65" s="106">
        <v>0</v>
      </c>
      <c r="F65" s="106">
        <v>0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f t="shared" si="2"/>
        <v>0</v>
      </c>
      <c r="R65" s="10">
        <f t="shared" si="15"/>
        <v>0</v>
      </c>
    </row>
    <row r="66" spans="2:18" ht="32.25" customHeight="1">
      <c r="B66" s="8" t="s">
        <v>60</v>
      </c>
      <c r="C66" s="97">
        <v>0</v>
      </c>
      <c r="D66" s="97">
        <v>0</v>
      </c>
      <c r="E66" s="106">
        <v>0</v>
      </c>
      <c r="F66" s="106">
        <v>0</v>
      </c>
      <c r="G66" s="106">
        <v>0</v>
      </c>
      <c r="H66" s="106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06">
        <f t="shared" si="2"/>
        <v>0</v>
      </c>
      <c r="R66" s="10">
        <f t="shared" si="15"/>
        <v>0</v>
      </c>
    </row>
    <row r="67" spans="2:18" ht="32.25" customHeight="1">
      <c r="B67" s="11" t="s">
        <v>61</v>
      </c>
      <c r="C67" s="5">
        <f aca="true" t="shared" si="16" ref="C67:D67">C68+C69+C70+C71+C72+C73+C74+C75+C76</f>
        <v>102387097</v>
      </c>
      <c r="D67" s="5">
        <f t="shared" si="16"/>
        <v>82627272</v>
      </c>
      <c r="E67" s="105">
        <f>E68+E69+E70+E71+E72+E73+E74+E75+E76</f>
        <v>0</v>
      </c>
      <c r="F67" s="105">
        <f>F68+F69+F70+F71+F72+F73+F74+F75+F76</f>
        <v>0</v>
      </c>
      <c r="G67" s="105">
        <f>G68+G69+G70+G71+G72+G73+G74+G75+G76</f>
        <v>3201811.9899999998</v>
      </c>
      <c r="H67" s="105">
        <f>H68+H69+H70+H71+H72+H73+H74+H75+H76</f>
        <v>447798.62</v>
      </c>
      <c r="I67" s="105">
        <f aca="true" t="shared" si="17" ref="I67:P67">I68+I69+I70+I71+I72+I73+I74+I75+I76</f>
        <v>1064636.42</v>
      </c>
      <c r="J67" s="105">
        <f t="shared" si="17"/>
        <v>1092121.99</v>
      </c>
      <c r="K67" s="105">
        <f t="shared" si="17"/>
        <v>38780.7</v>
      </c>
      <c r="L67" s="105">
        <f t="shared" si="17"/>
        <v>0</v>
      </c>
      <c r="M67" s="105">
        <f t="shared" si="17"/>
        <v>652189.0700000001</v>
      </c>
      <c r="N67" s="105">
        <f t="shared" si="17"/>
        <v>1326820.4</v>
      </c>
      <c r="O67" s="105">
        <f t="shared" si="17"/>
        <v>1988466.18</v>
      </c>
      <c r="P67" s="105">
        <f t="shared" si="17"/>
        <v>0</v>
      </c>
      <c r="Q67" s="105">
        <f>Q68+Q69+Q70+Q71+Q72+Q73+Q74+Q75+Q76</f>
        <v>9812625.37</v>
      </c>
      <c r="R67" s="6">
        <f>SUM(E67:I67)</f>
        <v>4714247.029999999</v>
      </c>
    </row>
    <row r="68" spans="2:18" ht="25.5" customHeight="1">
      <c r="B68" s="8" t="s">
        <v>62</v>
      </c>
      <c r="C68" s="97">
        <v>58021072</v>
      </c>
      <c r="D68" s="97">
        <v>36014346.8</v>
      </c>
      <c r="E68" s="106">
        <v>0</v>
      </c>
      <c r="F68" s="106">
        <v>0</v>
      </c>
      <c r="G68" s="106">
        <v>28744.8</v>
      </c>
      <c r="H68" s="106">
        <v>0</v>
      </c>
      <c r="I68" s="106">
        <v>337836.41</v>
      </c>
      <c r="J68" s="106">
        <v>1058941.96</v>
      </c>
      <c r="K68" s="106">
        <v>0</v>
      </c>
      <c r="L68" s="106">
        <v>0</v>
      </c>
      <c r="M68" s="106">
        <v>492889.07</v>
      </c>
      <c r="N68" s="106">
        <v>1310830.4</v>
      </c>
      <c r="O68" s="106">
        <v>1988466.18</v>
      </c>
      <c r="P68" s="106">
        <v>0</v>
      </c>
      <c r="Q68" s="106">
        <f aca="true" t="shared" si="18" ref="Q68:Q76">E68+F68+G68+H68+I68+J68+K68+L68+M68+N68+O68+P68</f>
        <v>5217708.819999999</v>
      </c>
      <c r="R68" s="10">
        <f>SUM(E68:I68)</f>
        <v>366581.20999999996</v>
      </c>
    </row>
    <row r="69" spans="2:18" ht="36" customHeight="1">
      <c r="B69" s="8" t="s">
        <v>63</v>
      </c>
      <c r="C69" s="97">
        <v>546500</v>
      </c>
      <c r="D69" s="97">
        <v>1931260</v>
      </c>
      <c r="E69" s="106">
        <v>0</v>
      </c>
      <c r="F69" s="106">
        <v>0</v>
      </c>
      <c r="G69" s="106">
        <v>51176.6</v>
      </c>
      <c r="H69" s="106">
        <v>381482.31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f t="shared" si="18"/>
        <v>432658.91</v>
      </c>
      <c r="R69" s="10">
        <f aca="true" t="shared" si="19" ref="R69:R81">SUM(E69:I69)</f>
        <v>432658.91</v>
      </c>
    </row>
    <row r="70" spans="2:18" ht="33.75" customHeight="1">
      <c r="B70" s="8" t="s">
        <v>64</v>
      </c>
      <c r="C70" s="97"/>
      <c r="D70" s="97">
        <v>50000</v>
      </c>
      <c r="E70" s="106">
        <v>0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f t="shared" si="18"/>
        <v>0</v>
      </c>
      <c r="R70" s="10">
        <f t="shared" si="19"/>
        <v>0</v>
      </c>
    </row>
    <row r="71" spans="2:18" ht="44.25" customHeight="1">
      <c r="B71" s="8" t="s">
        <v>65</v>
      </c>
      <c r="C71" s="97">
        <v>30200001</v>
      </c>
      <c r="D71" s="97">
        <v>32700001</v>
      </c>
      <c r="E71" s="106">
        <v>0</v>
      </c>
      <c r="F71" s="106">
        <v>0</v>
      </c>
      <c r="G71" s="106">
        <v>2255000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f t="shared" si="18"/>
        <v>2255000</v>
      </c>
      <c r="R71" s="10">
        <f t="shared" si="19"/>
        <v>2255000</v>
      </c>
    </row>
    <row r="72" spans="2:18" ht="35.25" customHeight="1">
      <c r="B72" s="8" t="s">
        <v>66</v>
      </c>
      <c r="C72" s="97">
        <v>3470444</v>
      </c>
      <c r="D72" s="97">
        <v>6582584.2</v>
      </c>
      <c r="E72" s="106">
        <v>0</v>
      </c>
      <c r="F72" s="106">
        <v>0</v>
      </c>
      <c r="G72" s="106">
        <v>747710.59</v>
      </c>
      <c r="H72" s="106">
        <v>66316.31</v>
      </c>
      <c r="I72" s="106">
        <v>726800.01</v>
      </c>
      <c r="J72" s="106">
        <v>33180.03</v>
      </c>
      <c r="K72" s="106">
        <v>38780.7</v>
      </c>
      <c r="L72" s="106">
        <v>0</v>
      </c>
      <c r="M72" s="106">
        <v>0</v>
      </c>
      <c r="N72" s="106">
        <v>15990</v>
      </c>
      <c r="O72" s="106">
        <v>0</v>
      </c>
      <c r="P72" s="106">
        <v>0</v>
      </c>
      <c r="Q72" s="106">
        <f t="shared" si="18"/>
        <v>1628777.64</v>
      </c>
      <c r="R72" s="10">
        <f t="shared" si="19"/>
        <v>1540826.91</v>
      </c>
    </row>
    <row r="73" spans="2:18" ht="30.75" customHeight="1">
      <c r="B73" s="8" t="s">
        <v>67</v>
      </c>
      <c r="C73" s="97">
        <v>2203564</v>
      </c>
      <c r="D73" s="97">
        <v>2103564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f t="shared" si="18"/>
        <v>0</v>
      </c>
      <c r="R73" s="10">
        <f t="shared" si="19"/>
        <v>0</v>
      </c>
    </row>
    <row r="74" spans="2:18" ht="30.75" customHeight="1">
      <c r="B74" s="8" t="s">
        <v>68</v>
      </c>
      <c r="C74" s="97"/>
      <c r="D74" s="97"/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f t="shared" si="18"/>
        <v>0</v>
      </c>
      <c r="R74" s="10">
        <f t="shared" si="19"/>
        <v>0</v>
      </c>
    </row>
    <row r="75" spans="2:18" ht="30" customHeight="1">
      <c r="B75" s="8" t="s">
        <v>69</v>
      </c>
      <c r="C75" s="97">
        <v>7945516</v>
      </c>
      <c r="D75" s="97">
        <v>2945516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f t="shared" si="18"/>
        <v>0</v>
      </c>
      <c r="R75" s="10">
        <f t="shared" si="19"/>
        <v>0</v>
      </c>
    </row>
    <row r="76" spans="2:18" ht="50.25" customHeight="1">
      <c r="B76" s="8" t="s">
        <v>70</v>
      </c>
      <c r="C76" s="97"/>
      <c r="D76" s="97">
        <v>300000</v>
      </c>
      <c r="E76" s="106">
        <v>0</v>
      </c>
      <c r="F76" s="106">
        <v>0</v>
      </c>
      <c r="G76" s="106">
        <v>119180</v>
      </c>
      <c r="H76" s="106">
        <v>0</v>
      </c>
      <c r="I76" s="106">
        <v>0</v>
      </c>
      <c r="J76" s="106">
        <v>0</v>
      </c>
      <c r="K76" s="106">
        <v>0</v>
      </c>
      <c r="L76" s="106">
        <v>0</v>
      </c>
      <c r="M76" s="106">
        <v>159300</v>
      </c>
      <c r="N76" s="106">
        <v>0</v>
      </c>
      <c r="O76" s="106">
        <v>0</v>
      </c>
      <c r="P76" s="106">
        <v>0</v>
      </c>
      <c r="Q76" s="106">
        <f t="shared" si="18"/>
        <v>278480</v>
      </c>
      <c r="R76" s="10">
        <f t="shared" si="19"/>
        <v>119180</v>
      </c>
    </row>
    <row r="77" spans="2:18" ht="28.5" customHeight="1">
      <c r="B77" s="11" t="s">
        <v>71</v>
      </c>
      <c r="C77" s="5">
        <f aca="true" t="shared" si="20" ref="C77:D77">C78+C79+C80-C81</f>
        <v>1200000</v>
      </c>
      <c r="D77" s="5">
        <f t="shared" si="20"/>
        <v>1200000</v>
      </c>
      <c r="E77" s="105">
        <f>E78+E79+E80-E81</f>
        <v>0</v>
      </c>
      <c r="F77" s="105">
        <f>F78+F79+F80-F81</f>
        <v>0</v>
      </c>
      <c r="G77" s="105">
        <f aca="true" t="shared" si="21" ref="G77:P77">G78+G79+G80-G81</f>
        <v>0</v>
      </c>
      <c r="H77" s="105">
        <f t="shared" si="21"/>
        <v>0</v>
      </c>
      <c r="I77" s="105">
        <f t="shared" si="21"/>
        <v>0</v>
      </c>
      <c r="J77" s="105">
        <f t="shared" si="21"/>
        <v>0</v>
      </c>
      <c r="K77" s="105">
        <f t="shared" si="21"/>
        <v>0</v>
      </c>
      <c r="L77" s="105">
        <f t="shared" si="21"/>
        <v>0</v>
      </c>
      <c r="M77" s="105">
        <f t="shared" si="21"/>
        <v>0</v>
      </c>
      <c r="N77" s="105">
        <f t="shared" si="21"/>
        <v>0</v>
      </c>
      <c r="O77" s="105">
        <f t="shared" si="21"/>
        <v>0</v>
      </c>
      <c r="P77" s="105">
        <f t="shared" si="21"/>
        <v>0</v>
      </c>
      <c r="Q77" s="105">
        <f>Q78+Q79+Q80-Q81</f>
        <v>0</v>
      </c>
      <c r="R77" s="10">
        <f t="shared" si="19"/>
        <v>0</v>
      </c>
    </row>
    <row r="78" spans="2:18" ht="24" customHeight="1">
      <c r="B78" s="8" t="s">
        <v>72</v>
      </c>
      <c r="C78" s="97">
        <v>1200000</v>
      </c>
      <c r="D78" s="97">
        <v>1200000</v>
      </c>
      <c r="E78" s="106">
        <v>0</v>
      </c>
      <c r="F78" s="106">
        <v>0</v>
      </c>
      <c r="G78" s="106">
        <v>0</v>
      </c>
      <c r="H78" s="106">
        <v>0</v>
      </c>
      <c r="I78" s="106">
        <v>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0</v>
      </c>
      <c r="Q78" s="106">
        <f>E78+F78+G78+H78+I78+J78+K78+L78+M78+N78+O78+P78</f>
        <v>0</v>
      </c>
      <c r="R78" s="10">
        <f t="shared" si="19"/>
        <v>0</v>
      </c>
    </row>
    <row r="79" spans="2:18" ht="29.25" customHeight="1">
      <c r="B79" s="8" t="s">
        <v>73</v>
      </c>
      <c r="C79" s="97"/>
      <c r="D79" s="97"/>
      <c r="E79" s="106">
        <v>0</v>
      </c>
      <c r="F79" s="106">
        <v>0</v>
      </c>
      <c r="G79" s="106">
        <v>0</v>
      </c>
      <c r="H79" s="106">
        <v>0</v>
      </c>
      <c r="I79" s="106">
        <v>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6">
        <f>E79+F79+G79+H79+I79+J79+K79+L79+M79+N79+O79+P79</f>
        <v>0</v>
      </c>
      <c r="R79" s="10">
        <f t="shared" si="19"/>
        <v>0</v>
      </c>
    </row>
    <row r="80" spans="2:18" ht="35.25" customHeight="1">
      <c r="B80" s="8" t="s">
        <v>74</v>
      </c>
      <c r="C80" s="97"/>
      <c r="D80" s="97"/>
      <c r="E80" s="106">
        <v>0</v>
      </c>
      <c r="F80" s="106">
        <v>0</v>
      </c>
      <c r="G80" s="106">
        <v>0</v>
      </c>
      <c r="H80" s="106">
        <v>0</v>
      </c>
      <c r="I80" s="106">
        <v>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f>E80+F80+G80+H80+I80+J80+K80+L80+M80+N80+O80+P80</f>
        <v>0</v>
      </c>
      <c r="R80" s="10">
        <f t="shared" si="19"/>
        <v>0</v>
      </c>
    </row>
    <row r="81" spans="2:18" ht="44.25" customHeight="1" thickBot="1">
      <c r="B81" s="12" t="s">
        <v>75</v>
      </c>
      <c r="C81" s="99"/>
      <c r="D81" s="99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f>E81+F81+G81+H81+I81+J81+K81+L81+M81+N81+O81+P81</f>
        <v>0</v>
      </c>
      <c r="R81" s="10">
        <f t="shared" si="19"/>
        <v>0</v>
      </c>
    </row>
    <row r="82" spans="2:18" ht="18" customHeight="1">
      <c r="B82" s="15"/>
      <c r="C82" s="100"/>
      <c r="D82" s="100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7"/>
    </row>
    <row r="83" spans="2:18" ht="12" customHeight="1" thickBot="1">
      <c r="B83" s="15"/>
      <c r="C83" s="100"/>
      <c r="D83" s="100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8"/>
    </row>
    <row r="84" spans="2:18" ht="33" customHeight="1">
      <c r="B84" s="19" t="s">
        <v>76</v>
      </c>
      <c r="C84" s="102"/>
      <c r="D84" s="102"/>
      <c r="E84" s="20">
        <f>E85+E86+E87+E88+E89</f>
        <v>0</v>
      </c>
      <c r="F84" s="20">
        <f aca="true" t="shared" si="22" ref="F84:P84">F85+F86+F87+F88+F89</f>
        <v>0</v>
      </c>
      <c r="G84" s="20">
        <f t="shared" si="22"/>
        <v>0</v>
      </c>
      <c r="H84" s="20">
        <f t="shared" si="22"/>
        <v>0</v>
      </c>
      <c r="I84" s="20">
        <f t="shared" si="22"/>
        <v>0</v>
      </c>
      <c r="J84" s="20">
        <f t="shared" si="22"/>
        <v>0</v>
      </c>
      <c r="K84" s="20">
        <f t="shared" si="22"/>
        <v>0</v>
      </c>
      <c r="L84" s="20">
        <f t="shared" si="22"/>
        <v>0</v>
      </c>
      <c r="M84" s="20">
        <f t="shared" si="22"/>
        <v>0</v>
      </c>
      <c r="N84" s="20">
        <f t="shared" si="22"/>
        <v>0</v>
      </c>
      <c r="O84" s="20">
        <f t="shared" si="22"/>
        <v>0</v>
      </c>
      <c r="P84" s="20">
        <f t="shared" si="22"/>
        <v>0</v>
      </c>
      <c r="Q84" s="20">
        <f>Q85+Q86+Q87+Q88+Q89</f>
        <v>0</v>
      </c>
      <c r="R84" s="21">
        <f aca="true" t="shared" si="23" ref="R84:R106">+E84</f>
        <v>0</v>
      </c>
    </row>
    <row r="85" spans="2:18" ht="30" customHeight="1">
      <c r="B85" s="8" t="s">
        <v>77</v>
      </c>
      <c r="C85" s="97"/>
      <c r="D85" s="97"/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f>E85+F85+G85+H85+I85+J85+K85+L85+M85+N85+O85+P85</f>
        <v>0</v>
      </c>
      <c r="R85" s="123">
        <f t="shared" si="23"/>
        <v>0</v>
      </c>
    </row>
    <row r="86" spans="2:18" ht="37.5" customHeight="1">
      <c r="B86" s="8" t="s">
        <v>78</v>
      </c>
      <c r="C86" s="97"/>
      <c r="D86" s="97"/>
      <c r="E86" s="106">
        <v>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f>E86+F86+G86+H86+I86+J86+K86+L86+M86+N86+O86+P86</f>
        <v>0</v>
      </c>
      <c r="R86" s="123">
        <f t="shared" si="23"/>
        <v>0</v>
      </c>
    </row>
    <row r="87" spans="2:18" ht="37.5" customHeight="1">
      <c r="B87" s="8" t="s">
        <v>79</v>
      </c>
      <c r="C87" s="97"/>
      <c r="D87" s="97"/>
      <c r="E87" s="106">
        <v>0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f>E87+F87+G87+H87+I87+J87+K87+L87+M87+N87+O87+P87</f>
        <v>0</v>
      </c>
      <c r="R87" s="123">
        <f t="shared" si="23"/>
        <v>0</v>
      </c>
    </row>
    <row r="88" spans="2:18" ht="30" customHeight="1">
      <c r="B88" s="8" t="s">
        <v>80</v>
      </c>
      <c r="C88" s="97"/>
      <c r="D88" s="97"/>
      <c r="E88" s="106">
        <v>0</v>
      </c>
      <c r="F88" s="106">
        <v>0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f>E88+F88+G88+H88+I88+J88+K88+L88+M88+N88+O88+P88</f>
        <v>0</v>
      </c>
      <c r="R88" s="123">
        <f t="shared" si="23"/>
        <v>0</v>
      </c>
    </row>
    <row r="89" spans="2:18" ht="30" customHeight="1">
      <c r="B89" s="8" t="s">
        <v>81</v>
      </c>
      <c r="C89" s="97"/>
      <c r="D89" s="97"/>
      <c r="E89" s="106">
        <v>0</v>
      </c>
      <c r="F89" s="106">
        <v>0</v>
      </c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f>E89+F89+G89+H89+I89+J89+K89+L89+M89+N89+O89+P89</f>
        <v>0</v>
      </c>
      <c r="R89" s="123">
        <f t="shared" si="23"/>
        <v>0</v>
      </c>
    </row>
    <row r="90" spans="2:18" ht="24.95" customHeight="1">
      <c r="B90" s="11" t="s">
        <v>82</v>
      </c>
      <c r="C90" s="98"/>
      <c r="D90" s="98"/>
      <c r="E90" s="105">
        <f>E91+E92+E93-E94</f>
        <v>0</v>
      </c>
      <c r="F90" s="105">
        <f>F91+F92+F93-F94</f>
        <v>0</v>
      </c>
      <c r="G90" s="105">
        <f>G91+G92+G93-G94</f>
        <v>0</v>
      </c>
      <c r="H90" s="105">
        <f aca="true" t="shared" si="24" ref="H90:P90">H91+H92+H93-H94</f>
        <v>0</v>
      </c>
      <c r="I90" s="105">
        <f t="shared" si="24"/>
        <v>0</v>
      </c>
      <c r="J90" s="105">
        <f t="shared" si="24"/>
        <v>0</v>
      </c>
      <c r="K90" s="105">
        <f t="shared" si="24"/>
        <v>0</v>
      </c>
      <c r="L90" s="105">
        <f t="shared" si="24"/>
        <v>0</v>
      </c>
      <c r="M90" s="105">
        <f t="shared" si="24"/>
        <v>0</v>
      </c>
      <c r="N90" s="105">
        <f t="shared" si="24"/>
        <v>0</v>
      </c>
      <c r="O90" s="105">
        <f t="shared" si="24"/>
        <v>0</v>
      </c>
      <c r="P90" s="105">
        <f t="shared" si="24"/>
        <v>0</v>
      </c>
      <c r="Q90" s="105">
        <f>Q91+Q92+Q93-Q94</f>
        <v>0</v>
      </c>
      <c r="R90" s="123">
        <f t="shared" si="23"/>
        <v>0</v>
      </c>
    </row>
    <row r="91" spans="2:18" ht="24.95" customHeight="1">
      <c r="B91" s="8" t="s">
        <v>83</v>
      </c>
      <c r="C91" s="97"/>
      <c r="D91" s="97"/>
      <c r="E91" s="106">
        <v>0</v>
      </c>
      <c r="F91" s="106">
        <v>0</v>
      </c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f>E91+F91+G91+H91+I91+J91+K91+L91+M91+N91+O91+P91</f>
        <v>0</v>
      </c>
      <c r="R91" s="123">
        <f t="shared" si="23"/>
        <v>0</v>
      </c>
    </row>
    <row r="92" spans="2:18" ht="24.95" customHeight="1">
      <c r="B92" s="8" t="s">
        <v>84</v>
      </c>
      <c r="C92" s="97"/>
      <c r="D92" s="97"/>
      <c r="E92" s="106">
        <v>0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f>E92+F92+G92+H92+I92+J92+K92+L92+M92+N92+O92+P92</f>
        <v>0</v>
      </c>
      <c r="R92" s="123">
        <f t="shared" si="23"/>
        <v>0</v>
      </c>
    </row>
    <row r="93" spans="2:18" ht="24.95" customHeight="1">
      <c r="B93" s="8" t="s">
        <v>85</v>
      </c>
      <c r="C93" s="97"/>
      <c r="D93" s="97"/>
      <c r="E93" s="106">
        <v>0</v>
      </c>
      <c r="F93" s="106">
        <v>0</v>
      </c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f>E93+F93+G93+H93+I93+J93+K93+L93+M93+N93+O93+P93</f>
        <v>0</v>
      </c>
      <c r="R93" s="123">
        <f t="shared" si="23"/>
        <v>0</v>
      </c>
    </row>
    <row r="94" spans="2:18" ht="39" customHeight="1">
      <c r="B94" s="8" t="s">
        <v>86</v>
      </c>
      <c r="C94" s="97"/>
      <c r="D94" s="97"/>
      <c r="E94" s="106">
        <v>0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f>E94+F94+G94+H94+I94+J94+K94+L94+M94+N94+O94+P94</f>
        <v>0</v>
      </c>
      <c r="R94" s="123">
        <f t="shared" si="23"/>
        <v>0</v>
      </c>
    </row>
    <row r="95" spans="2:20" ht="28.5" customHeight="1" thickBot="1">
      <c r="B95" s="22" t="s">
        <v>87</v>
      </c>
      <c r="C95" s="103">
        <f>+C22+C28+C38+C59+C67+C77+C48</f>
        <v>6714043346</v>
      </c>
      <c r="D95" s="103">
        <f>+D22+D28+D38+D59+D67+D77+D48</f>
        <v>13598778716</v>
      </c>
      <c r="E95" s="23">
        <f>E22+E28+E38+E48+E59+E67+E77+E84+E90</f>
        <v>255464607.8</v>
      </c>
      <c r="F95" s="23">
        <f>F22+F28+F38+F48+F59+F67+F77+F84+F90</f>
        <v>329821169.74</v>
      </c>
      <c r="G95" s="23">
        <f>G22+G28+G38+G48+G59+G67+G77+G84+G90</f>
        <v>554476871.72</v>
      </c>
      <c r="H95" s="23">
        <f aca="true" t="shared" si="25" ref="H95:P95">H22+H28+H38+H48+H59+H67</f>
        <v>356247205.28</v>
      </c>
      <c r="I95" s="23">
        <f t="shared" si="25"/>
        <v>428327562.45</v>
      </c>
      <c r="J95" s="23">
        <f t="shared" si="25"/>
        <v>413508313.17</v>
      </c>
      <c r="K95" s="23">
        <f t="shared" si="25"/>
        <v>360949038.28</v>
      </c>
      <c r="L95" s="23">
        <f t="shared" si="25"/>
        <v>1204267778.77</v>
      </c>
      <c r="M95" s="23">
        <f t="shared" si="25"/>
        <v>1267247686.18</v>
      </c>
      <c r="N95" s="23">
        <f t="shared" si="25"/>
        <v>1373029102.89</v>
      </c>
      <c r="O95" s="23">
        <f t="shared" si="25"/>
        <v>3327648517.9500003</v>
      </c>
      <c r="P95" s="23">
        <f t="shared" si="25"/>
        <v>0</v>
      </c>
      <c r="Q95" s="23">
        <f>Q22+Q28+Q38+Q48+Q59+Q67+Q77+Q84+Q90</f>
        <v>9870987854.230001</v>
      </c>
      <c r="R95" s="24">
        <f>+R77+R67+R59+R48+R38+R28+R22</f>
        <v>1924337416.99</v>
      </c>
      <c r="T95" s="89"/>
    </row>
    <row r="96" spans="2:18" ht="28.5" customHeight="1">
      <c r="B96" s="25" t="s">
        <v>88</v>
      </c>
      <c r="C96" s="77"/>
      <c r="D96" s="77"/>
      <c r="E96" s="26">
        <f aca="true" t="shared" si="26" ref="E96:O96">E97+E100+E103</f>
        <v>0</v>
      </c>
      <c r="F96" s="26">
        <f t="shared" si="26"/>
        <v>0</v>
      </c>
      <c r="G96" s="26">
        <f t="shared" si="26"/>
        <v>0</v>
      </c>
      <c r="H96" s="27">
        <f t="shared" si="26"/>
        <v>0</v>
      </c>
      <c r="I96" s="27">
        <f t="shared" si="26"/>
        <v>0</v>
      </c>
      <c r="J96" s="27">
        <f t="shared" si="26"/>
        <v>0</v>
      </c>
      <c r="K96" s="27">
        <f t="shared" si="26"/>
        <v>0</v>
      </c>
      <c r="L96" s="27">
        <f t="shared" si="26"/>
        <v>0</v>
      </c>
      <c r="M96" s="27">
        <f t="shared" si="26"/>
        <v>0</v>
      </c>
      <c r="N96" s="27">
        <f t="shared" si="26"/>
        <v>0</v>
      </c>
      <c r="O96" s="27">
        <f t="shared" si="26"/>
        <v>0</v>
      </c>
      <c r="P96" s="27">
        <f>P97+P100+P103</f>
        <v>0</v>
      </c>
      <c r="Q96" s="17">
        <f aca="true" t="shared" si="27" ref="Q96:Q104">E96+F96+G96+H96+I96+J96+K96+L96+M96+N96+O96+P96</f>
        <v>0</v>
      </c>
      <c r="R96" s="123">
        <f t="shared" si="23"/>
        <v>0</v>
      </c>
    </row>
    <row r="97" spans="2:18" ht="28.5" customHeight="1">
      <c r="B97" s="11" t="s">
        <v>89</v>
      </c>
      <c r="C97" s="76"/>
      <c r="D97" s="76"/>
      <c r="E97" s="106">
        <f aca="true" t="shared" si="28" ref="E97:O97">E98+E99</f>
        <v>0</v>
      </c>
      <c r="F97" s="106">
        <f t="shared" si="28"/>
        <v>0</v>
      </c>
      <c r="G97" s="106">
        <f t="shared" si="28"/>
        <v>0</v>
      </c>
      <c r="H97" s="124">
        <f t="shared" si="28"/>
        <v>0</v>
      </c>
      <c r="I97" s="124">
        <f t="shared" si="28"/>
        <v>0</v>
      </c>
      <c r="J97" s="124">
        <f t="shared" si="28"/>
        <v>0</v>
      </c>
      <c r="K97" s="124">
        <f t="shared" si="28"/>
        <v>0</v>
      </c>
      <c r="L97" s="124">
        <f t="shared" si="28"/>
        <v>0</v>
      </c>
      <c r="M97" s="124">
        <f t="shared" si="28"/>
        <v>0</v>
      </c>
      <c r="N97" s="124">
        <f t="shared" si="28"/>
        <v>0</v>
      </c>
      <c r="O97" s="124">
        <f t="shared" si="28"/>
        <v>0</v>
      </c>
      <c r="P97" s="124">
        <f>P98+P99</f>
        <v>0</v>
      </c>
      <c r="Q97" s="106">
        <f t="shared" si="27"/>
        <v>0</v>
      </c>
      <c r="R97" s="123">
        <f t="shared" si="23"/>
        <v>0</v>
      </c>
    </row>
    <row r="98" spans="2:18" ht="38.25" customHeight="1">
      <c r="B98" s="28" t="s">
        <v>90</v>
      </c>
      <c r="C98" s="78"/>
      <c r="D98" s="78"/>
      <c r="E98" s="122">
        <v>0</v>
      </c>
      <c r="F98" s="122">
        <v>0</v>
      </c>
      <c r="G98" s="122">
        <v>0</v>
      </c>
      <c r="H98" s="115">
        <v>0</v>
      </c>
      <c r="I98" s="115">
        <v>0</v>
      </c>
      <c r="J98" s="115">
        <v>0</v>
      </c>
      <c r="K98" s="115">
        <v>0</v>
      </c>
      <c r="L98" s="115">
        <v>0</v>
      </c>
      <c r="M98" s="115">
        <v>0</v>
      </c>
      <c r="N98" s="115">
        <v>0</v>
      </c>
      <c r="O98" s="115">
        <v>0</v>
      </c>
      <c r="P98" s="115">
        <v>0</v>
      </c>
      <c r="Q98" s="106">
        <f t="shared" si="27"/>
        <v>0</v>
      </c>
      <c r="R98" s="123">
        <f t="shared" si="23"/>
        <v>0</v>
      </c>
    </row>
    <row r="99" spans="2:18" ht="39" customHeight="1">
      <c r="B99" s="28" t="s">
        <v>91</v>
      </c>
      <c r="C99" s="78"/>
      <c r="D99" s="78"/>
      <c r="E99" s="122">
        <v>0</v>
      </c>
      <c r="F99" s="122">
        <v>0</v>
      </c>
      <c r="G99" s="122">
        <v>0</v>
      </c>
      <c r="H99" s="115">
        <v>0</v>
      </c>
      <c r="I99" s="115">
        <v>0</v>
      </c>
      <c r="J99" s="115">
        <v>0</v>
      </c>
      <c r="K99" s="115">
        <v>0</v>
      </c>
      <c r="L99" s="115">
        <v>0</v>
      </c>
      <c r="M99" s="115">
        <v>0</v>
      </c>
      <c r="N99" s="115">
        <v>0</v>
      </c>
      <c r="O99" s="115">
        <v>0</v>
      </c>
      <c r="P99" s="115">
        <v>0</v>
      </c>
      <c r="Q99" s="106">
        <f t="shared" si="27"/>
        <v>0</v>
      </c>
      <c r="R99" s="123">
        <f t="shared" si="23"/>
        <v>0</v>
      </c>
    </row>
    <row r="100" spans="2:18" ht="28.5" customHeight="1">
      <c r="B100" s="11" t="s">
        <v>92</v>
      </c>
      <c r="C100" s="76"/>
      <c r="D100" s="76"/>
      <c r="E100" s="106">
        <f>E101+E102</f>
        <v>0</v>
      </c>
      <c r="F100" s="106">
        <f aca="true" t="shared" si="29" ref="F100:O100">F101+F102</f>
        <v>0</v>
      </c>
      <c r="G100" s="106">
        <f t="shared" si="29"/>
        <v>0</v>
      </c>
      <c r="H100" s="124">
        <f t="shared" si="29"/>
        <v>0</v>
      </c>
      <c r="I100" s="124">
        <f t="shared" si="29"/>
        <v>0</v>
      </c>
      <c r="J100" s="124">
        <f t="shared" si="29"/>
        <v>0</v>
      </c>
      <c r="K100" s="124">
        <f t="shared" si="29"/>
        <v>0</v>
      </c>
      <c r="L100" s="124">
        <f t="shared" si="29"/>
        <v>0</v>
      </c>
      <c r="M100" s="124">
        <f>M101+M102</f>
        <v>0</v>
      </c>
      <c r="N100" s="124">
        <f t="shared" si="29"/>
        <v>0</v>
      </c>
      <c r="O100" s="124">
        <f t="shared" si="29"/>
        <v>0</v>
      </c>
      <c r="P100" s="124">
        <f>P101+P102</f>
        <v>0</v>
      </c>
      <c r="Q100" s="106">
        <f t="shared" si="27"/>
        <v>0</v>
      </c>
      <c r="R100" s="123">
        <f t="shared" si="23"/>
        <v>0</v>
      </c>
    </row>
    <row r="101" spans="2:18" ht="24.95" customHeight="1">
      <c r="B101" s="28" t="s">
        <v>93</v>
      </c>
      <c r="C101" s="78"/>
      <c r="D101" s="78"/>
      <c r="E101" s="106">
        <v>0</v>
      </c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f t="shared" si="27"/>
        <v>0</v>
      </c>
      <c r="R101" s="123">
        <f t="shared" si="23"/>
        <v>0</v>
      </c>
    </row>
    <row r="102" spans="2:18" ht="24.95" customHeight="1">
      <c r="B102" s="28" t="s">
        <v>94</v>
      </c>
      <c r="C102" s="78"/>
      <c r="D102" s="78"/>
      <c r="E102" s="106">
        <v>0</v>
      </c>
      <c r="F102" s="106">
        <v>0</v>
      </c>
      <c r="G102" s="106">
        <v>0</v>
      </c>
      <c r="H102" s="124">
        <v>0</v>
      </c>
      <c r="I102" s="124">
        <v>0</v>
      </c>
      <c r="J102" s="124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06">
        <f t="shared" si="27"/>
        <v>0</v>
      </c>
      <c r="R102" s="123">
        <f t="shared" si="23"/>
        <v>0</v>
      </c>
    </row>
    <row r="103" spans="2:18" ht="30" customHeight="1">
      <c r="B103" s="11" t="s">
        <v>95</v>
      </c>
      <c r="C103" s="76"/>
      <c r="D103" s="76"/>
      <c r="E103" s="106">
        <f aca="true" t="shared" si="30" ref="E103:P103">E104</f>
        <v>0</v>
      </c>
      <c r="F103" s="106">
        <f t="shared" si="30"/>
        <v>0</v>
      </c>
      <c r="G103" s="106">
        <f t="shared" si="30"/>
        <v>0</v>
      </c>
      <c r="H103" s="124">
        <f t="shared" si="30"/>
        <v>0</v>
      </c>
      <c r="I103" s="124">
        <f t="shared" si="30"/>
        <v>0</v>
      </c>
      <c r="J103" s="124">
        <f t="shared" si="30"/>
        <v>0</v>
      </c>
      <c r="K103" s="124">
        <f t="shared" si="30"/>
        <v>0</v>
      </c>
      <c r="L103" s="124">
        <f t="shared" si="30"/>
        <v>0</v>
      </c>
      <c r="M103" s="124">
        <f t="shared" si="30"/>
        <v>0</v>
      </c>
      <c r="N103" s="124">
        <f t="shared" si="30"/>
        <v>0</v>
      </c>
      <c r="O103" s="124">
        <f t="shared" si="30"/>
        <v>0</v>
      </c>
      <c r="P103" s="124">
        <f t="shared" si="30"/>
        <v>0</v>
      </c>
      <c r="Q103" s="106">
        <f t="shared" si="27"/>
        <v>0</v>
      </c>
      <c r="R103" s="123">
        <f t="shared" si="23"/>
        <v>0</v>
      </c>
    </row>
    <row r="104" spans="2:18" ht="24.95" customHeight="1">
      <c r="B104" s="28" t="s">
        <v>96</v>
      </c>
      <c r="C104" s="78"/>
      <c r="D104" s="78"/>
      <c r="E104" s="106">
        <v>0</v>
      </c>
      <c r="F104" s="106">
        <v>0</v>
      </c>
      <c r="G104" s="106">
        <v>0</v>
      </c>
      <c r="H104" s="124">
        <v>0</v>
      </c>
      <c r="I104" s="124">
        <v>0</v>
      </c>
      <c r="J104" s="124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06">
        <f t="shared" si="27"/>
        <v>0</v>
      </c>
      <c r="R104" s="123">
        <f t="shared" si="23"/>
        <v>0</v>
      </c>
    </row>
    <row r="105" spans="2:18" ht="28.5" customHeight="1" thickBot="1">
      <c r="B105" s="29" t="s">
        <v>97</v>
      </c>
      <c r="C105" s="79"/>
      <c r="D105" s="79"/>
      <c r="E105" s="30">
        <f aca="true" t="shared" si="31" ref="E105:R105">E97+E100+E103</f>
        <v>0</v>
      </c>
      <c r="F105" s="30">
        <f t="shared" si="31"/>
        <v>0</v>
      </c>
      <c r="G105" s="30">
        <f t="shared" si="31"/>
        <v>0</v>
      </c>
      <c r="H105" s="30">
        <f t="shared" si="31"/>
        <v>0</v>
      </c>
      <c r="I105" s="30">
        <f t="shared" si="31"/>
        <v>0</v>
      </c>
      <c r="J105" s="30">
        <f t="shared" si="31"/>
        <v>0</v>
      </c>
      <c r="K105" s="30">
        <f t="shared" si="31"/>
        <v>0</v>
      </c>
      <c r="L105" s="30">
        <f t="shared" si="31"/>
        <v>0</v>
      </c>
      <c r="M105" s="30">
        <f t="shared" si="31"/>
        <v>0</v>
      </c>
      <c r="N105" s="30">
        <f t="shared" si="31"/>
        <v>0</v>
      </c>
      <c r="O105" s="30">
        <f t="shared" si="31"/>
        <v>0</v>
      </c>
      <c r="P105" s="30">
        <f t="shared" si="31"/>
        <v>0</v>
      </c>
      <c r="Q105" s="30">
        <f t="shared" si="31"/>
        <v>0</v>
      </c>
      <c r="R105" s="109">
        <f t="shared" si="31"/>
        <v>0</v>
      </c>
    </row>
    <row r="106" spans="2:18" ht="26.25" customHeight="1" thickBot="1">
      <c r="B106" s="31" t="s">
        <v>98</v>
      </c>
      <c r="C106" s="125">
        <f>+C95</f>
        <v>6714043346</v>
      </c>
      <c r="D106" s="125">
        <f>+D95</f>
        <v>13598778716</v>
      </c>
      <c r="E106" s="32">
        <f aca="true" t="shared" si="32" ref="E106:P106">E95+E105</f>
        <v>255464607.8</v>
      </c>
      <c r="F106" s="32">
        <f t="shared" si="32"/>
        <v>329821169.74</v>
      </c>
      <c r="G106" s="32">
        <f t="shared" si="32"/>
        <v>554476871.72</v>
      </c>
      <c r="H106" s="33">
        <f t="shared" si="32"/>
        <v>356247205.28</v>
      </c>
      <c r="I106" s="33">
        <f t="shared" si="32"/>
        <v>428327562.45</v>
      </c>
      <c r="J106" s="33">
        <f t="shared" si="32"/>
        <v>413508313.17</v>
      </c>
      <c r="K106" s="33">
        <f t="shared" si="32"/>
        <v>360949038.28</v>
      </c>
      <c r="L106" s="33">
        <f t="shared" si="32"/>
        <v>1204267778.77</v>
      </c>
      <c r="M106" s="33">
        <f t="shared" si="32"/>
        <v>1267247686.18</v>
      </c>
      <c r="N106" s="33">
        <f t="shared" si="32"/>
        <v>1373029102.89</v>
      </c>
      <c r="O106" s="33">
        <f t="shared" si="32"/>
        <v>3327648517.9500003</v>
      </c>
      <c r="P106" s="33">
        <f t="shared" si="32"/>
        <v>0</v>
      </c>
      <c r="Q106" s="32">
        <f>Q95+Q105</f>
        <v>9870987854.230001</v>
      </c>
      <c r="R106" s="32">
        <f t="shared" si="23"/>
        <v>255464607.8</v>
      </c>
    </row>
    <row r="107" spans="2:17" ht="5.25" customHeight="1" thickBot="1">
      <c r="B107" s="34"/>
      <c r="C107" s="80"/>
      <c r="D107" s="80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5"/>
    </row>
    <row r="108" spans="2:18" ht="15.75" customHeight="1">
      <c r="B108" s="110" t="s">
        <v>99</v>
      </c>
      <c r="C108" s="111"/>
      <c r="D108" s="111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3"/>
      <c r="R108" s="114"/>
    </row>
    <row r="109" spans="2:18" ht="3.75" customHeight="1">
      <c r="B109" s="34"/>
      <c r="C109" s="80"/>
      <c r="D109" s="80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39"/>
      <c r="R109" s="35"/>
    </row>
    <row r="110" spans="2:18" ht="18" customHeight="1">
      <c r="B110" s="40" t="s">
        <v>100</v>
      </c>
      <c r="C110" s="82"/>
      <c r="D110" s="82"/>
      <c r="E110" s="116"/>
      <c r="F110" s="116"/>
      <c r="G110" s="116"/>
      <c r="H110" s="116"/>
      <c r="I110" s="116"/>
      <c r="J110" s="116"/>
      <c r="K110" s="116"/>
      <c r="L110" s="117"/>
      <c r="M110" s="117"/>
      <c r="N110" s="117"/>
      <c r="O110" s="117"/>
      <c r="P110" s="117"/>
      <c r="Q110" s="38"/>
      <c r="R110" s="35"/>
    </row>
    <row r="111" spans="2:18" ht="15" customHeight="1">
      <c r="B111" s="42" t="s">
        <v>101</v>
      </c>
      <c r="C111" s="83"/>
      <c r="D111" s="83"/>
      <c r="E111" s="43"/>
      <c r="F111" s="43"/>
      <c r="G111" s="43"/>
      <c r="H111" s="43"/>
      <c r="I111" s="43"/>
      <c r="J111" s="43"/>
      <c r="K111" s="43"/>
      <c r="L111" s="43"/>
      <c r="M111" s="43"/>
      <c r="N111" s="118"/>
      <c r="O111" s="43"/>
      <c r="P111" s="116"/>
      <c r="Q111" s="44"/>
      <c r="R111" s="35"/>
    </row>
    <row r="112" spans="2:18" ht="15" customHeight="1">
      <c r="B112" s="42" t="s">
        <v>109</v>
      </c>
      <c r="C112" s="83"/>
      <c r="D112" s="83"/>
      <c r="E112" s="43"/>
      <c r="F112" s="43"/>
      <c r="G112" s="43"/>
      <c r="H112" s="43"/>
      <c r="I112" s="43"/>
      <c r="J112" s="43"/>
      <c r="K112" s="43"/>
      <c r="L112" s="43"/>
      <c r="M112" s="43"/>
      <c r="N112" s="118"/>
      <c r="O112" s="43"/>
      <c r="P112" s="116"/>
      <c r="Q112" s="44"/>
      <c r="R112" s="35"/>
    </row>
    <row r="113" spans="2:18" ht="15" customHeight="1">
      <c r="B113" s="42" t="s">
        <v>110</v>
      </c>
      <c r="C113" s="83"/>
      <c r="D113" s="83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38"/>
      <c r="R113" s="35"/>
    </row>
    <row r="114" spans="2:20" ht="15" customHeight="1">
      <c r="B114" s="42" t="s">
        <v>111</v>
      </c>
      <c r="C114" s="83"/>
      <c r="D114" s="83"/>
      <c r="E114" s="80"/>
      <c r="F114" s="80"/>
      <c r="G114" s="80"/>
      <c r="H114" s="80"/>
      <c r="I114" s="80"/>
      <c r="J114" s="117"/>
      <c r="K114" s="80"/>
      <c r="L114" s="80"/>
      <c r="M114" s="116"/>
      <c r="N114" s="117"/>
      <c r="O114" s="80"/>
      <c r="P114" s="92"/>
      <c r="Q114" s="45"/>
      <c r="R114" s="35"/>
      <c r="T114" s="88"/>
    </row>
    <row r="115" spans="2:20" ht="15" customHeight="1">
      <c r="B115" s="42" t="s">
        <v>112</v>
      </c>
      <c r="C115" s="83"/>
      <c r="D115" s="83"/>
      <c r="E115" s="80"/>
      <c r="F115" s="80"/>
      <c r="G115" s="80"/>
      <c r="H115" s="80"/>
      <c r="I115" s="80"/>
      <c r="J115" s="117"/>
      <c r="K115" s="80"/>
      <c r="L115" s="80"/>
      <c r="M115" s="116"/>
      <c r="N115" s="117"/>
      <c r="O115" s="80"/>
      <c r="P115" s="92"/>
      <c r="Q115" s="45"/>
      <c r="R115" s="35"/>
      <c r="T115" s="88"/>
    </row>
    <row r="116" spans="2:20" ht="19.5" customHeight="1">
      <c r="B116" s="47" t="s">
        <v>113</v>
      </c>
      <c r="C116" s="84"/>
      <c r="D116" s="84"/>
      <c r="E116" s="80"/>
      <c r="F116" s="80"/>
      <c r="G116" s="80"/>
      <c r="H116" s="80"/>
      <c r="I116" s="80"/>
      <c r="J116" s="80"/>
      <c r="K116" s="80"/>
      <c r="L116" s="80"/>
      <c r="M116" s="80"/>
      <c r="N116" s="118"/>
      <c r="O116" s="80"/>
      <c r="P116" s="118"/>
      <c r="Q116" s="45"/>
      <c r="R116" s="35"/>
      <c r="T116" s="88"/>
    </row>
    <row r="117" spans="2:20" ht="19.5" customHeight="1">
      <c r="B117" s="47"/>
      <c r="C117" s="84"/>
      <c r="D117" s="84"/>
      <c r="E117" s="80"/>
      <c r="F117" s="80"/>
      <c r="G117" s="80"/>
      <c r="H117" s="80"/>
      <c r="I117" s="80"/>
      <c r="J117" s="80"/>
      <c r="K117" s="80"/>
      <c r="L117" s="80"/>
      <c r="M117" s="80"/>
      <c r="N117" s="118"/>
      <c r="O117" s="80"/>
      <c r="P117" s="118"/>
      <c r="Q117" s="45"/>
      <c r="R117" s="35"/>
      <c r="T117" s="88"/>
    </row>
    <row r="118" spans="2:20" ht="19.5" customHeight="1">
      <c r="B118" s="47"/>
      <c r="C118" s="84"/>
      <c r="D118" s="84"/>
      <c r="E118" s="80"/>
      <c r="F118" s="80"/>
      <c r="G118" s="80"/>
      <c r="H118" s="80"/>
      <c r="I118" s="80"/>
      <c r="J118" s="80"/>
      <c r="K118" s="80"/>
      <c r="L118" s="80"/>
      <c r="M118" s="80"/>
      <c r="N118" s="118"/>
      <c r="O118" s="80"/>
      <c r="P118" s="118"/>
      <c r="Q118" s="45"/>
      <c r="R118" s="35"/>
      <c r="T118" s="88"/>
    </row>
    <row r="119" spans="2:20" ht="19.5" customHeight="1">
      <c r="B119" s="47"/>
      <c r="C119" s="84"/>
      <c r="D119" s="84"/>
      <c r="E119" s="80"/>
      <c r="F119" s="80"/>
      <c r="G119" s="80"/>
      <c r="H119" s="80"/>
      <c r="I119" s="80"/>
      <c r="J119" s="80"/>
      <c r="K119" s="80"/>
      <c r="L119" s="80"/>
      <c r="M119" s="80"/>
      <c r="N119" s="118"/>
      <c r="O119" s="80"/>
      <c r="P119" s="118"/>
      <c r="Q119" s="45"/>
      <c r="R119" s="35"/>
      <c r="T119" s="88"/>
    </row>
    <row r="120" spans="2:20" ht="19.5" customHeight="1">
      <c r="B120" s="47"/>
      <c r="C120" s="84"/>
      <c r="D120" s="84"/>
      <c r="E120" s="80"/>
      <c r="F120" s="80"/>
      <c r="G120" s="80"/>
      <c r="H120" s="80"/>
      <c r="I120" s="80"/>
      <c r="J120" s="80"/>
      <c r="K120" s="80"/>
      <c r="L120" s="80"/>
      <c r="M120" s="80"/>
      <c r="N120" s="118"/>
      <c r="O120" s="80"/>
      <c r="P120" s="118"/>
      <c r="Q120" s="45"/>
      <c r="R120" s="35"/>
      <c r="T120" s="88"/>
    </row>
    <row r="121" spans="2:20" ht="19.5" customHeight="1">
      <c r="B121" s="47"/>
      <c r="C121" s="84"/>
      <c r="D121" s="84"/>
      <c r="E121" s="80"/>
      <c r="F121" s="80"/>
      <c r="G121" s="80"/>
      <c r="H121" s="80"/>
      <c r="I121" s="80"/>
      <c r="J121" s="80"/>
      <c r="K121" s="80"/>
      <c r="L121" s="80"/>
      <c r="M121" s="80"/>
      <c r="N121" s="118"/>
      <c r="O121" s="80"/>
      <c r="P121" s="118"/>
      <c r="Q121" s="45"/>
      <c r="R121" s="35"/>
      <c r="T121" s="88"/>
    </row>
    <row r="122" spans="2:20" ht="19.5" customHeight="1">
      <c r="B122" s="47"/>
      <c r="C122" s="84"/>
      <c r="D122" s="84"/>
      <c r="E122" s="80"/>
      <c r="F122" s="80"/>
      <c r="G122" s="80"/>
      <c r="H122" s="80"/>
      <c r="I122" s="80"/>
      <c r="J122" s="80"/>
      <c r="K122" s="80"/>
      <c r="L122" s="80"/>
      <c r="M122" s="80"/>
      <c r="N122" s="118"/>
      <c r="O122" s="80"/>
      <c r="P122" s="118"/>
      <c r="Q122" s="45"/>
      <c r="R122" s="35"/>
      <c r="T122" s="88"/>
    </row>
    <row r="123" spans="2:20" ht="19.5" customHeight="1">
      <c r="B123" s="47"/>
      <c r="C123" s="84"/>
      <c r="D123" s="84"/>
      <c r="E123" s="80"/>
      <c r="F123" s="80"/>
      <c r="G123" s="80"/>
      <c r="H123" s="80"/>
      <c r="I123" s="80"/>
      <c r="J123" s="80"/>
      <c r="K123" s="80"/>
      <c r="L123" s="80"/>
      <c r="M123" s="80"/>
      <c r="N123" s="118"/>
      <c r="O123" s="80"/>
      <c r="P123" s="118"/>
      <c r="Q123" s="45"/>
      <c r="R123" s="35"/>
      <c r="T123" s="88"/>
    </row>
    <row r="124" spans="2:20" ht="19.5" customHeight="1">
      <c r="B124" s="47"/>
      <c r="C124" s="84"/>
      <c r="D124" s="84"/>
      <c r="E124" s="80"/>
      <c r="F124" s="80"/>
      <c r="G124" s="80"/>
      <c r="H124" s="80"/>
      <c r="I124" s="80"/>
      <c r="J124" s="80"/>
      <c r="K124" s="80"/>
      <c r="L124" s="80"/>
      <c r="M124" s="80"/>
      <c r="N124" s="118"/>
      <c r="O124" s="80"/>
      <c r="P124" s="118"/>
      <c r="Q124" s="45"/>
      <c r="R124" s="35"/>
      <c r="T124" s="88"/>
    </row>
    <row r="125" spans="2:20" ht="19.5" customHeight="1">
      <c r="B125" s="36"/>
      <c r="C125" s="81"/>
      <c r="D125" s="81"/>
      <c r="E125" s="132"/>
      <c r="F125" s="132"/>
      <c r="G125" s="80"/>
      <c r="H125" s="132"/>
      <c r="I125" s="132"/>
      <c r="J125" s="80"/>
      <c r="K125" s="80"/>
      <c r="L125" s="80"/>
      <c r="M125" s="80"/>
      <c r="N125" s="118"/>
      <c r="O125" s="80"/>
      <c r="P125" s="118"/>
      <c r="Q125" s="45"/>
      <c r="R125" s="35"/>
      <c r="T125" s="88"/>
    </row>
    <row r="126" spans="2:20" ht="19.5" customHeight="1">
      <c r="B126" s="36"/>
      <c r="C126" s="81"/>
      <c r="D126" s="81"/>
      <c r="E126" s="119"/>
      <c r="F126" s="119"/>
      <c r="G126" s="80"/>
      <c r="H126" s="119"/>
      <c r="I126" s="119"/>
      <c r="J126" s="80"/>
      <c r="K126" s="80"/>
      <c r="L126" s="80"/>
      <c r="M126" s="80"/>
      <c r="N126" s="118"/>
      <c r="O126" s="80"/>
      <c r="P126" s="118"/>
      <c r="Q126" s="45"/>
      <c r="R126" s="35"/>
      <c r="T126" s="88"/>
    </row>
    <row r="127" spans="2:20" ht="19.5" customHeight="1">
      <c r="B127" s="36"/>
      <c r="C127" s="81"/>
      <c r="D127" s="81"/>
      <c r="E127" s="119"/>
      <c r="F127" s="119"/>
      <c r="G127" s="80"/>
      <c r="H127" s="119"/>
      <c r="I127" s="119"/>
      <c r="J127" s="80"/>
      <c r="K127" s="80"/>
      <c r="L127" s="80"/>
      <c r="M127" s="80"/>
      <c r="N127" s="118"/>
      <c r="O127" s="80"/>
      <c r="P127" s="118"/>
      <c r="Q127" s="45"/>
      <c r="R127" s="35"/>
      <c r="T127" s="88"/>
    </row>
    <row r="128" spans="2:20" ht="23.25" customHeight="1">
      <c r="B128" s="48"/>
      <c r="C128" s="85"/>
      <c r="D128" s="85"/>
      <c r="E128" s="139"/>
      <c r="F128" s="139"/>
      <c r="G128" s="80"/>
      <c r="H128" s="139"/>
      <c r="I128" s="139"/>
      <c r="J128" s="80"/>
      <c r="K128" s="80"/>
      <c r="L128" s="80"/>
      <c r="M128" s="80"/>
      <c r="N128" s="118"/>
      <c r="O128" s="80"/>
      <c r="P128" s="118"/>
      <c r="Q128" s="45"/>
      <c r="R128" s="35"/>
      <c r="T128" s="88"/>
    </row>
    <row r="129" spans="2:20" ht="18" customHeight="1">
      <c r="B129" s="49"/>
      <c r="C129" s="86"/>
      <c r="D129" s="86"/>
      <c r="E129" s="140"/>
      <c r="F129" s="140"/>
      <c r="G129" s="80"/>
      <c r="H129" s="140"/>
      <c r="I129" s="140"/>
      <c r="J129" s="80"/>
      <c r="K129" s="80"/>
      <c r="L129" s="80"/>
      <c r="M129" s="80"/>
      <c r="N129" s="118"/>
      <c r="O129" s="80"/>
      <c r="P129" s="118"/>
      <c r="Q129" s="45"/>
      <c r="R129" s="35"/>
      <c r="T129" s="88"/>
    </row>
    <row r="130" spans="2:28" ht="21" customHeight="1" thickBot="1">
      <c r="B130" s="50"/>
      <c r="C130" s="70"/>
      <c r="D130" s="70"/>
      <c r="E130" s="51"/>
      <c r="F130" s="51"/>
      <c r="G130" s="51"/>
      <c r="H130" s="141"/>
      <c r="I130" s="141"/>
      <c r="J130" s="51"/>
      <c r="K130" s="51"/>
      <c r="L130" s="51"/>
      <c r="M130" s="52"/>
      <c r="N130" s="53"/>
      <c r="O130" s="51"/>
      <c r="P130" s="51"/>
      <c r="Q130" s="54"/>
      <c r="R130" s="120"/>
      <c r="V130" s="131"/>
      <c r="W130" s="131"/>
      <c r="AA130" s="55"/>
      <c r="AB130" s="90"/>
    </row>
    <row r="131" spans="2:28" ht="19.5" customHeight="1">
      <c r="B131" s="69"/>
      <c r="C131" s="69"/>
      <c r="D131" s="69"/>
      <c r="N131" s="90"/>
      <c r="Q131" s="56"/>
      <c r="AB131" s="90"/>
    </row>
    <row r="132" spans="2:5" ht="21.75" customHeight="1">
      <c r="B132" s="57"/>
      <c r="C132" s="57"/>
      <c r="D132" s="57"/>
      <c r="E132" s="58"/>
    </row>
    <row r="133" spans="2:17" ht="21.75" customHeight="1">
      <c r="B133" s="129"/>
      <c r="C133" s="129"/>
      <c r="D133" s="129"/>
      <c r="E133" s="129"/>
      <c r="F133" s="129"/>
      <c r="G133" s="37"/>
      <c r="H133" s="59"/>
      <c r="I133" s="60"/>
      <c r="J133" s="37"/>
      <c r="K133" s="37"/>
      <c r="L133" s="37"/>
      <c r="M133" s="90"/>
      <c r="N133" s="37"/>
      <c r="O133" s="37"/>
      <c r="P133" s="90"/>
      <c r="Q133" s="61"/>
    </row>
    <row r="134" spans="8:17" ht="21.75" customHeight="1">
      <c r="H134" s="37"/>
      <c r="I134" s="90"/>
      <c r="L134" s="88"/>
      <c r="M134" s="90"/>
      <c r="P134" s="90"/>
      <c r="Q134" s="90"/>
    </row>
    <row r="135" spans="2:17" ht="21.75" customHeight="1">
      <c r="B135" s="91"/>
      <c r="C135" s="91"/>
      <c r="D135" s="91"/>
      <c r="M135" s="90"/>
      <c r="P135" s="90"/>
      <c r="Q135" s="90"/>
    </row>
    <row r="136" spans="8:17" ht="21.75" customHeight="1">
      <c r="H136" s="90"/>
      <c r="I136" s="37"/>
      <c r="J136" s="37"/>
      <c r="M136" s="90"/>
      <c r="Q136" s="90"/>
    </row>
    <row r="137" spans="9:17" ht="21.75" customHeight="1">
      <c r="I137" s="41"/>
      <c r="Q137" s="90"/>
    </row>
    <row r="138" spans="2:13" ht="21.75" customHeight="1">
      <c r="B138" s="130"/>
      <c r="C138" s="130"/>
      <c r="D138" s="130"/>
      <c r="E138" s="130"/>
      <c r="F138" s="130"/>
      <c r="K138" s="62"/>
      <c r="M138" s="88"/>
    </row>
    <row r="139" spans="2:17" ht="21.75" customHeight="1">
      <c r="B139" s="129"/>
      <c r="C139" s="129"/>
      <c r="D139" s="129"/>
      <c r="E139" s="129"/>
      <c r="F139" s="129"/>
      <c r="Q139" s="89"/>
    </row>
    <row r="140" ht="21.75" customHeight="1"/>
    <row r="141" spans="5:17" ht="21.75" customHeight="1"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</row>
    <row r="142" spans="5:17" ht="21.75" customHeight="1"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</row>
    <row r="143" spans="2:9" ht="21.75" customHeight="1">
      <c r="B143" s="64"/>
      <c r="C143" s="64"/>
      <c r="D143" s="64"/>
      <c r="E143" s="127"/>
      <c r="F143" s="127"/>
      <c r="H143" s="127"/>
      <c r="I143" s="127"/>
    </row>
    <row r="144" spans="2:9" ht="21.75" customHeight="1">
      <c r="B144" s="73"/>
      <c r="C144" s="73"/>
      <c r="D144" s="73"/>
      <c r="E144" s="126"/>
      <c r="F144" s="126"/>
      <c r="H144" s="126"/>
      <c r="I144" s="126"/>
    </row>
    <row r="145" spans="2:9" ht="21.75" customHeight="1">
      <c r="B145" s="72"/>
      <c r="C145" s="72"/>
      <c r="D145" s="72"/>
      <c r="E145" s="127"/>
      <c r="F145" s="128"/>
      <c r="H145" s="128"/>
      <c r="I145" s="128"/>
    </row>
    <row r="146" ht="21.75" customHeight="1">
      <c r="O146" s="90"/>
    </row>
    <row r="147" ht="21.75" customHeight="1"/>
    <row r="148" ht="21.75" customHeight="1">
      <c r="O148" s="74"/>
    </row>
    <row r="149" ht="21.75" customHeight="1">
      <c r="O149" s="74"/>
    </row>
    <row r="150" ht="21.75" customHeight="1">
      <c r="O150" s="74"/>
    </row>
    <row r="151" spans="12:15" ht="21.75" customHeight="1">
      <c r="L151" s="90"/>
      <c r="O151" s="74"/>
    </row>
    <row r="152" spans="12:15" ht="21.75" customHeight="1">
      <c r="L152" s="90"/>
      <c r="O152" s="90"/>
    </row>
    <row r="153" spans="5:12" ht="21.75" customHeight="1">
      <c r="E153" s="90"/>
      <c r="L153" s="90"/>
    </row>
    <row r="154" spans="5:12" ht="21.75" customHeight="1">
      <c r="E154" s="56"/>
      <c r="L154" s="90"/>
    </row>
    <row r="155" ht="21.75" customHeight="1">
      <c r="L155" s="90"/>
    </row>
    <row r="156" ht="21.75" customHeight="1">
      <c r="L156" s="90"/>
    </row>
    <row r="157" spans="5:12" ht="21.75" customHeight="1">
      <c r="E157" s="90"/>
      <c r="L157" s="90"/>
    </row>
    <row r="158" ht="21.75" customHeight="1"/>
    <row r="159" spans="5:12" ht="21.75" customHeight="1">
      <c r="E159" s="88"/>
      <c r="L159" s="90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4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V130:W130"/>
    <mergeCell ref="B15:R15"/>
    <mergeCell ref="B16:R16"/>
    <mergeCell ref="B17:R17"/>
    <mergeCell ref="B18:R18"/>
    <mergeCell ref="E19:R19"/>
    <mergeCell ref="E125:F125"/>
    <mergeCell ref="H125:I125"/>
    <mergeCell ref="E128:F128"/>
    <mergeCell ref="H128:I128"/>
    <mergeCell ref="E129:F129"/>
    <mergeCell ref="H129:I129"/>
    <mergeCell ref="H130:I130"/>
  </mergeCells>
  <printOptions/>
  <pageMargins left="0.7" right="0.7" top="0.75" bottom="0.75" header="0.3" footer="0.3"/>
  <pageSetup horizontalDpi="600" verticalDpi="600" orientation="portrait" r:id="rId2"/>
  <ignoredErrors>
    <ignoredError sqref="R23:R27 R29:R37 R39:R47 R49:R50 R53:R58 R60:R66 R68:R81" formulaRange="1"/>
    <ignoredError sqref="R95 R10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9BA06-EDBC-4D03-A4A1-52D6C0B4774B}">
  <dimension ref="B15:AB159"/>
  <sheetViews>
    <sheetView workbookViewId="0" topLeftCell="A7">
      <selection activeCell="B18" sqref="B18:R18"/>
    </sheetView>
  </sheetViews>
  <sheetFormatPr defaultColWidth="9.140625" defaultRowHeight="15"/>
  <cols>
    <col min="1" max="1" width="1.28515625" style="87" customWidth="1"/>
    <col min="2" max="2" width="83.140625" style="87" customWidth="1"/>
    <col min="3" max="3" width="30.28125" style="87" bestFit="1" customWidth="1"/>
    <col min="4" max="4" width="24.7109375" style="87" bestFit="1" customWidth="1"/>
    <col min="5" max="5" width="26.421875" style="87" customWidth="1"/>
    <col min="6" max="6" width="19.8515625" style="87" customWidth="1"/>
    <col min="7" max="7" width="21.140625" style="87" customWidth="1"/>
    <col min="8" max="8" width="22.140625" style="87" customWidth="1"/>
    <col min="9" max="9" width="22.421875" style="87" customWidth="1"/>
    <col min="10" max="10" width="22.7109375" style="87" customWidth="1"/>
    <col min="11" max="11" width="23.140625" style="87" hidden="1" customWidth="1"/>
    <col min="12" max="12" width="24.7109375" style="87" hidden="1" customWidth="1"/>
    <col min="13" max="13" width="25.140625" style="87" hidden="1" customWidth="1"/>
    <col min="14" max="14" width="24.57421875" style="87" hidden="1" customWidth="1"/>
    <col min="15" max="15" width="24.7109375" style="87" hidden="1" customWidth="1"/>
    <col min="16" max="16" width="4.7109375" style="87" hidden="1" customWidth="1"/>
    <col min="17" max="17" width="6.57421875" style="87" hidden="1" customWidth="1"/>
    <col min="18" max="18" width="21.57421875" style="87" bestFit="1" customWidth="1"/>
    <col min="19" max="19" width="3.8515625" style="87" customWidth="1"/>
    <col min="20" max="20" width="19.140625" style="87" customWidth="1"/>
    <col min="21" max="21" width="9.140625" style="87" customWidth="1"/>
    <col min="22" max="22" width="22.28125" style="87" customWidth="1"/>
    <col min="23" max="23" width="105.140625" style="87" customWidth="1"/>
    <col min="24" max="258" width="9.140625" style="87" customWidth="1"/>
    <col min="259" max="259" width="1.28515625" style="87" customWidth="1"/>
    <col min="260" max="260" width="83.140625" style="87" customWidth="1"/>
    <col min="261" max="261" width="21.00390625" style="87" customWidth="1"/>
    <col min="262" max="262" width="19.8515625" style="87" customWidth="1"/>
    <col min="263" max="263" width="21.140625" style="87" customWidth="1"/>
    <col min="264" max="264" width="22.140625" style="87" customWidth="1"/>
    <col min="265" max="265" width="22.421875" style="87" customWidth="1"/>
    <col min="266" max="266" width="22.7109375" style="87" customWidth="1"/>
    <col min="267" max="267" width="23.140625" style="87" customWidth="1"/>
    <col min="268" max="268" width="24.7109375" style="87" customWidth="1"/>
    <col min="269" max="269" width="25.140625" style="87" customWidth="1"/>
    <col min="270" max="270" width="24.57421875" style="87" customWidth="1"/>
    <col min="271" max="271" width="24.7109375" style="87" customWidth="1"/>
    <col min="272" max="272" width="0.71875" style="87" customWidth="1"/>
    <col min="273" max="273" width="22.140625" style="87" customWidth="1"/>
    <col min="274" max="274" width="1.1484375" style="87" customWidth="1"/>
    <col min="275" max="275" width="3.8515625" style="87" customWidth="1"/>
    <col min="276" max="276" width="19.140625" style="87" customWidth="1"/>
    <col min="277" max="277" width="9.140625" style="87" customWidth="1"/>
    <col min="278" max="278" width="22.28125" style="87" customWidth="1"/>
    <col min="279" max="279" width="105.140625" style="87" customWidth="1"/>
    <col min="280" max="514" width="9.140625" style="87" customWidth="1"/>
    <col min="515" max="515" width="1.28515625" style="87" customWidth="1"/>
    <col min="516" max="516" width="83.140625" style="87" customWidth="1"/>
    <col min="517" max="517" width="21.00390625" style="87" customWidth="1"/>
    <col min="518" max="518" width="19.8515625" style="87" customWidth="1"/>
    <col min="519" max="519" width="21.140625" style="87" customWidth="1"/>
    <col min="520" max="520" width="22.140625" style="87" customWidth="1"/>
    <col min="521" max="521" width="22.421875" style="87" customWidth="1"/>
    <col min="522" max="522" width="22.7109375" style="87" customWidth="1"/>
    <col min="523" max="523" width="23.140625" style="87" customWidth="1"/>
    <col min="524" max="524" width="24.7109375" style="87" customWidth="1"/>
    <col min="525" max="525" width="25.140625" style="87" customWidth="1"/>
    <col min="526" max="526" width="24.57421875" style="87" customWidth="1"/>
    <col min="527" max="527" width="24.7109375" style="87" customWidth="1"/>
    <col min="528" max="528" width="0.71875" style="87" customWidth="1"/>
    <col min="529" max="529" width="22.140625" style="87" customWidth="1"/>
    <col min="530" max="530" width="1.1484375" style="87" customWidth="1"/>
    <col min="531" max="531" width="3.8515625" style="87" customWidth="1"/>
    <col min="532" max="532" width="19.140625" style="87" customWidth="1"/>
    <col min="533" max="533" width="9.140625" style="87" customWidth="1"/>
    <col min="534" max="534" width="22.28125" style="87" customWidth="1"/>
    <col min="535" max="535" width="105.140625" style="87" customWidth="1"/>
    <col min="536" max="770" width="9.140625" style="87" customWidth="1"/>
    <col min="771" max="771" width="1.28515625" style="87" customWidth="1"/>
    <col min="772" max="772" width="83.140625" style="87" customWidth="1"/>
    <col min="773" max="773" width="21.00390625" style="87" customWidth="1"/>
    <col min="774" max="774" width="19.8515625" style="87" customWidth="1"/>
    <col min="775" max="775" width="21.140625" style="87" customWidth="1"/>
    <col min="776" max="776" width="22.140625" style="87" customWidth="1"/>
    <col min="777" max="777" width="22.421875" style="87" customWidth="1"/>
    <col min="778" max="778" width="22.7109375" style="87" customWidth="1"/>
    <col min="779" max="779" width="23.140625" style="87" customWidth="1"/>
    <col min="780" max="780" width="24.7109375" style="87" customWidth="1"/>
    <col min="781" max="781" width="25.140625" style="87" customWidth="1"/>
    <col min="782" max="782" width="24.57421875" style="87" customWidth="1"/>
    <col min="783" max="783" width="24.7109375" style="87" customWidth="1"/>
    <col min="784" max="784" width="0.71875" style="87" customWidth="1"/>
    <col min="785" max="785" width="22.140625" style="87" customWidth="1"/>
    <col min="786" max="786" width="1.1484375" style="87" customWidth="1"/>
    <col min="787" max="787" width="3.8515625" style="87" customWidth="1"/>
    <col min="788" max="788" width="19.140625" style="87" customWidth="1"/>
    <col min="789" max="789" width="9.140625" style="87" customWidth="1"/>
    <col min="790" max="790" width="22.28125" style="87" customWidth="1"/>
    <col min="791" max="791" width="105.140625" style="87" customWidth="1"/>
    <col min="792" max="1026" width="9.140625" style="87" customWidth="1"/>
    <col min="1027" max="1027" width="1.28515625" style="87" customWidth="1"/>
    <col min="1028" max="1028" width="83.140625" style="87" customWidth="1"/>
    <col min="1029" max="1029" width="21.00390625" style="87" customWidth="1"/>
    <col min="1030" max="1030" width="19.8515625" style="87" customWidth="1"/>
    <col min="1031" max="1031" width="21.140625" style="87" customWidth="1"/>
    <col min="1032" max="1032" width="22.140625" style="87" customWidth="1"/>
    <col min="1033" max="1033" width="22.421875" style="87" customWidth="1"/>
    <col min="1034" max="1034" width="22.7109375" style="87" customWidth="1"/>
    <col min="1035" max="1035" width="23.140625" style="87" customWidth="1"/>
    <col min="1036" max="1036" width="24.7109375" style="87" customWidth="1"/>
    <col min="1037" max="1037" width="25.140625" style="87" customWidth="1"/>
    <col min="1038" max="1038" width="24.57421875" style="87" customWidth="1"/>
    <col min="1039" max="1039" width="24.7109375" style="87" customWidth="1"/>
    <col min="1040" max="1040" width="0.71875" style="87" customWidth="1"/>
    <col min="1041" max="1041" width="22.140625" style="87" customWidth="1"/>
    <col min="1042" max="1042" width="1.1484375" style="87" customWidth="1"/>
    <col min="1043" max="1043" width="3.8515625" style="87" customWidth="1"/>
    <col min="1044" max="1044" width="19.140625" style="87" customWidth="1"/>
    <col min="1045" max="1045" width="9.140625" style="87" customWidth="1"/>
    <col min="1046" max="1046" width="22.28125" style="87" customWidth="1"/>
    <col min="1047" max="1047" width="105.140625" style="87" customWidth="1"/>
    <col min="1048" max="1282" width="9.140625" style="87" customWidth="1"/>
    <col min="1283" max="1283" width="1.28515625" style="87" customWidth="1"/>
    <col min="1284" max="1284" width="83.140625" style="87" customWidth="1"/>
    <col min="1285" max="1285" width="21.00390625" style="87" customWidth="1"/>
    <col min="1286" max="1286" width="19.8515625" style="87" customWidth="1"/>
    <col min="1287" max="1287" width="21.140625" style="87" customWidth="1"/>
    <col min="1288" max="1288" width="22.140625" style="87" customWidth="1"/>
    <col min="1289" max="1289" width="22.421875" style="87" customWidth="1"/>
    <col min="1290" max="1290" width="22.7109375" style="87" customWidth="1"/>
    <col min="1291" max="1291" width="23.140625" style="87" customWidth="1"/>
    <col min="1292" max="1292" width="24.7109375" style="87" customWidth="1"/>
    <col min="1293" max="1293" width="25.140625" style="87" customWidth="1"/>
    <col min="1294" max="1294" width="24.57421875" style="87" customWidth="1"/>
    <col min="1295" max="1295" width="24.7109375" style="87" customWidth="1"/>
    <col min="1296" max="1296" width="0.71875" style="87" customWidth="1"/>
    <col min="1297" max="1297" width="22.140625" style="87" customWidth="1"/>
    <col min="1298" max="1298" width="1.1484375" style="87" customWidth="1"/>
    <col min="1299" max="1299" width="3.8515625" style="87" customWidth="1"/>
    <col min="1300" max="1300" width="19.140625" style="87" customWidth="1"/>
    <col min="1301" max="1301" width="9.140625" style="87" customWidth="1"/>
    <col min="1302" max="1302" width="22.28125" style="87" customWidth="1"/>
    <col min="1303" max="1303" width="105.140625" style="87" customWidth="1"/>
    <col min="1304" max="1538" width="9.140625" style="87" customWidth="1"/>
    <col min="1539" max="1539" width="1.28515625" style="87" customWidth="1"/>
    <col min="1540" max="1540" width="83.140625" style="87" customWidth="1"/>
    <col min="1541" max="1541" width="21.00390625" style="87" customWidth="1"/>
    <col min="1542" max="1542" width="19.8515625" style="87" customWidth="1"/>
    <col min="1543" max="1543" width="21.140625" style="87" customWidth="1"/>
    <col min="1544" max="1544" width="22.140625" style="87" customWidth="1"/>
    <col min="1545" max="1545" width="22.421875" style="87" customWidth="1"/>
    <col min="1546" max="1546" width="22.7109375" style="87" customWidth="1"/>
    <col min="1547" max="1547" width="23.140625" style="87" customWidth="1"/>
    <col min="1548" max="1548" width="24.7109375" style="87" customWidth="1"/>
    <col min="1549" max="1549" width="25.140625" style="87" customWidth="1"/>
    <col min="1550" max="1550" width="24.57421875" style="87" customWidth="1"/>
    <col min="1551" max="1551" width="24.7109375" style="87" customWidth="1"/>
    <col min="1552" max="1552" width="0.71875" style="87" customWidth="1"/>
    <col min="1553" max="1553" width="22.140625" style="87" customWidth="1"/>
    <col min="1554" max="1554" width="1.1484375" style="87" customWidth="1"/>
    <col min="1555" max="1555" width="3.8515625" style="87" customWidth="1"/>
    <col min="1556" max="1556" width="19.140625" style="87" customWidth="1"/>
    <col min="1557" max="1557" width="9.140625" style="87" customWidth="1"/>
    <col min="1558" max="1558" width="22.28125" style="87" customWidth="1"/>
    <col min="1559" max="1559" width="105.140625" style="87" customWidth="1"/>
    <col min="1560" max="1794" width="9.140625" style="87" customWidth="1"/>
    <col min="1795" max="1795" width="1.28515625" style="87" customWidth="1"/>
    <col min="1796" max="1796" width="83.140625" style="87" customWidth="1"/>
    <col min="1797" max="1797" width="21.00390625" style="87" customWidth="1"/>
    <col min="1798" max="1798" width="19.8515625" style="87" customWidth="1"/>
    <col min="1799" max="1799" width="21.140625" style="87" customWidth="1"/>
    <col min="1800" max="1800" width="22.140625" style="87" customWidth="1"/>
    <col min="1801" max="1801" width="22.421875" style="87" customWidth="1"/>
    <col min="1802" max="1802" width="22.7109375" style="87" customWidth="1"/>
    <col min="1803" max="1803" width="23.140625" style="87" customWidth="1"/>
    <col min="1804" max="1804" width="24.7109375" style="87" customWidth="1"/>
    <col min="1805" max="1805" width="25.140625" style="87" customWidth="1"/>
    <col min="1806" max="1806" width="24.57421875" style="87" customWidth="1"/>
    <col min="1807" max="1807" width="24.7109375" style="87" customWidth="1"/>
    <col min="1808" max="1808" width="0.71875" style="87" customWidth="1"/>
    <col min="1809" max="1809" width="22.140625" style="87" customWidth="1"/>
    <col min="1810" max="1810" width="1.1484375" style="87" customWidth="1"/>
    <col min="1811" max="1811" width="3.8515625" style="87" customWidth="1"/>
    <col min="1812" max="1812" width="19.140625" style="87" customWidth="1"/>
    <col min="1813" max="1813" width="9.140625" style="87" customWidth="1"/>
    <col min="1814" max="1814" width="22.28125" style="87" customWidth="1"/>
    <col min="1815" max="1815" width="105.140625" style="87" customWidth="1"/>
    <col min="1816" max="2050" width="9.140625" style="87" customWidth="1"/>
    <col min="2051" max="2051" width="1.28515625" style="87" customWidth="1"/>
    <col min="2052" max="2052" width="83.140625" style="87" customWidth="1"/>
    <col min="2053" max="2053" width="21.00390625" style="87" customWidth="1"/>
    <col min="2054" max="2054" width="19.8515625" style="87" customWidth="1"/>
    <col min="2055" max="2055" width="21.140625" style="87" customWidth="1"/>
    <col min="2056" max="2056" width="22.140625" style="87" customWidth="1"/>
    <col min="2057" max="2057" width="22.421875" style="87" customWidth="1"/>
    <col min="2058" max="2058" width="22.7109375" style="87" customWidth="1"/>
    <col min="2059" max="2059" width="23.140625" style="87" customWidth="1"/>
    <col min="2060" max="2060" width="24.7109375" style="87" customWidth="1"/>
    <col min="2061" max="2061" width="25.140625" style="87" customWidth="1"/>
    <col min="2062" max="2062" width="24.57421875" style="87" customWidth="1"/>
    <col min="2063" max="2063" width="24.7109375" style="87" customWidth="1"/>
    <col min="2064" max="2064" width="0.71875" style="87" customWidth="1"/>
    <col min="2065" max="2065" width="22.140625" style="87" customWidth="1"/>
    <col min="2066" max="2066" width="1.1484375" style="87" customWidth="1"/>
    <col min="2067" max="2067" width="3.8515625" style="87" customWidth="1"/>
    <col min="2068" max="2068" width="19.140625" style="87" customWidth="1"/>
    <col min="2069" max="2069" width="9.140625" style="87" customWidth="1"/>
    <col min="2070" max="2070" width="22.28125" style="87" customWidth="1"/>
    <col min="2071" max="2071" width="105.140625" style="87" customWidth="1"/>
    <col min="2072" max="2306" width="9.140625" style="87" customWidth="1"/>
    <col min="2307" max="2307" width="1.28515625" style="87" customWidth="1"/>
    <col min="2308" max="2308" width="83.140625" style="87" customWidth="1"/>
    <col min="2309" max="2309" width="21.00390625" style="87" customWidth="1"/>
    <col min="2310" max="2310" width="19.8515625" style="87" customWidth="1"/>
    <col min="2311" max="2311" width="21.140625" style="87" customWidth="1"/>
    <col min="2312" max="2312" width="22.140625" style="87" customWidth="1"/>
    <col min="2313" max="2313" width="22.421875" style="87" customWidth="1"/>
    <col min="2314" max="2314" width="22.7109375" style="87" customWidth="1"/>
    <col min="2315" max="2315" width="23.140625" style="87" customWidth="1"/>
    <col min="2316" max="2316" width="24.7109375" style="87" customWidth="1"/>
    <col min="2317" max="2317" width="25.140625" style="87" customWidth="1"/>
    <col min="2318" max="2318" width="24.57421875" style="87" customWidth="1"/>
    <col min="2319" max="2319" width="24.7109375" style="87" customWidth="1"/>
    <col min="2320" max="2320" width="0.71875" style="87" customWidth="1"/>
    <col min="2321" max="2321" width="22.140625" style="87" customWidth="1"/>
    <col min="2322" max="2322" width="1.1484375" style="87" customWidth="1"/>
    <col min="2323" max="2323" width="3.8515625" style="87" customWidth="1"/>
    <col min="2324" max="2324" width="19.140625" style="87" customWidth="1"/>
    <col min="2325" max="2325" width="9.140625" style="87" customWidth="1"/>
    <col min="2326" max="2326" width="22.28125" style="87" customWidth="1"/>
    <col min="2327" max="2327" width="105.140625" style="87" customWidth="1"/>
    <col min="2328" max="2562" width="9.140625" style="87" customWidth="1"/>
    <col min="2563" max="2563" width="1.28515625" style="87" customWidth="1"/>
    <col min="2564" max="2564" width="83.140625" style="87" customWidth="1"/>
    <col min="2565" max="2565" width="21.00390625" style="87" customWidth="1"/>
    <col min="2566" max="2566" width="19.8515625" style="87" customWidth="1"/>
    <col min="2567" max="2567" width="21.140625" style="87" customWidth="1"/>
    <col min="2568" max="2568" width="22.140625" style="87" customWidth="1"/>
    <col min="2569" max="2569" width="22.421875" style="87" customWidth="1"/>
    <col min="2570" max="2570" width="22.7109375" style="87" customWidth="1"/>
    <col min="2571" max="2571" width="23.140625" style="87" customWidth="1"/>
    <col min="2572" max="2572" width="24.7109375" style="87" customWidth="1"/>
    <col min="2573" max="2573" width="25.140625" style="87" customWidth="1"/>
    <col min="2574" max="2574" width="24.57421875" style="87" customWidth="1"/>
    <col min="2575" max="2575" width="24.7109375" style="87" customWidth="1"/>
    <col min="2576" max="2576" width="0.71875" style="87" customWidth="1"/>
    <col min="2577" max="2577" width="22.140625" style="87" customWidth="1"/>
    <col min="2578" max="2578" width="1.1484375" style="87" customWidth="1"/>
    <col min="2579" max="2579" width="3.8515625" style="87" customWidth="1"/>
    <col min="2580" max="2580" width="19.140625" style="87" customWidth="1"/>
    <col min="2581" max="2581" width="9.140625" style="87" customWidth="1"/>
    <col min="2582" max="2582" width="22.28125" style="87" customWidth="1"/>
    <col min="2583" max="2583" width="105.140625" style="87" customWidth="1"/>
    <col min="2584" max="2818" width="9.140625" style="87" customWidth="1"/>
    <col min="2819" max="2819" width="1.28515625" style="87" customWidth="1"/>
    <col min="2820" max="2820" width="83.140625" style="87" customWidth="1"/>
    <col min="2821" max="2821" width="21.00390625" style="87" customWidth="1"/>
    <col min="2822" max="2822" width="19.8515625" style="87" customWidth="1"/>
    <col min="2823" max="2823" width="21.140625" style="87" customWidth="1"/>
    <col min="2824" max="2824" width="22.140625" style="87" customWidth="1"/>
    <col min="2825" max="2825" width="22.421875" style="87" customWidth="1"/>
    <col min="2826" max="2826" width="22.7109375" style="87" customWidth="1"/>
    <col min="2827" max="2827" width="23.140625" style="87" customWidth="1"/>
    <col min="2828" max="2828" width="24.7109375" style="87" customWidth="1"/>
    <col min="2829" max="2829" width="25.140625" style="87" customWidth="1"/>
    <col min="2830" max="2830" width="24.57421875" style="87" customWidth="1"/>
    <col min="2831" max="2831" width="24.7109375" style="87" customWidth="1"/>
    <col min="2832" max="2832" width="0.71875" style="87" customWidth="1"/>
    <col min="2833" max="2833" width="22.140625" style="87" customWidth="1"/>
    <col min="2834" max="2834" width="1.1484375" style="87" customWidth="1"/>
    <col min="2835" max="2835" width="3.8515625" style="87" customWidth="1"/>
    <col min="2836" max="2836" width="19.140625" style="87" customWidth="1"/>
    <col min="2837" max="2837" width="9.140625" style="87" customWidth="1"/>
    <col min="2838" max="2838" width="22.28125" style="87" customWidth="1"/>
    <col min="2839" max="2839" width="105.140625" style="87" customWidth="1"/>
    <col min="2840" max="3074" width="9.140625" style="87" customWidth="1"/>
    <col min="3075" max="3075" width="1.28515625" style="87" customWidth="1"/>
    <col min="3076" max="3076" width="83.140625" style="87" customWidth="1"/>
    <col min="3077" max="3077" width="21.00390625" style="87" customWidth="1"/>
    <col min="3078" max="3078" width="19.8515625" style="87" customWidth="1"/>
    <col min="3079" max="3079" width="21.140625" style="87" customWidth="1"/>
    <col min="3080" max="3080" width="22.140625" style="87" customWidth="1"/>
    <col min="3081" max="3081" width="22.421875" style="87" customWidth="1"/>
    <col min="3082" max="3082" width="22.7109375" style="87" customWidth="1"/>
    <col min="3083" max="3083" width="23.140625" style="87" customWidth="1"/>
    <col min="3084" max="3084" width="24.7109375" style="87" customWidth="1"/>
    <col min="3085" max="3085" width="25.140625" style="87" customWidth="1"/>
    <col min="3086" max="3086" width="24.57421875" style="87" customWidth="1"/>
    <col min="3087" max="3087" width="24.7109375" style="87" customWidth="1"/>
    <col min="3088" max="3088" width="0.71875" style="87" customWidth="1"/>
    <col min="3089" max="3089" width="22.140625" style="87" customWidth="1"/>
    <col min="3090" max="3090" width="1.1484375" style="87" customWidth="1"/>
    <col min="3091" max="3091" width="3.8515625" style="87" customWidth="1"/>
    <col min="3092" max="3092" width="19.140625" style="87" customWidth="1"/>
    <col min="3093" max="3093" width="9.140625" style="87" customWidth="1"/>
    <col min="3094" max="3094" width="22.28125" style="87" customWidth="1"/>
    <col min="3095" max="3095" width="105.140625" style="87" customWidth="1"/>
    <col min="3096" max="3330" width="9.140625" style="87" customWidth="1"/>
    <col min="3331" max="3331" width="1.28515625" style="87" customWidth="1"/>
    <col min="3332" max="3332" width="83.140625" style="87" customWidth="1"/>
    <col min="3333" max="3333" width="21.00390625" style="87" customWidth="1"/>
    <col min="3334" max="3334" width="19.8515625" style="87" customWidth="1"/>
    <col min="3335" max="3335" width="21.140625" style="87" customWidth="1"/>
    <col min="3336" max="3336" width="22.140625" style="87" customWidth="1"/>
    <col min="3337" max="3337" width="22.421875" style="87" customWidth="1"/>
    <col min="3338" max="3338" width="22.7109375" style="87" customWidth="1"/>
    <col min="3339" max="3339" width="23.140625" style="87" customWidth="1"/>
    <col min="3340" max="3340" width="24.7109375" style="87" customWidth="1"/>
    <col min="3341" max="3341" width="25.140625" style="87" customWidth="1"/>
    <col min="3342" max="3342" width="24.57421875" style="87" customWidth="1"/>
    <col min="3343" max="3343" width="24.7109375" style="87" customWidth="1"/>
    <col min="3344" max="3344" width="0.71875" style="87" customWidth="1"/>
    <col min="3345" max="3345" width="22.140625" style="87" customWidth="1"/>
    <col min="3346" max="3346" width="1.1484375" style="87" customWidth="1"/>
    <col min="3347" max="3347" width="3.8515625" style="87" customWidth="1"/>
    <col min="3348" max="3348" width="19.140625" style="87" customWidth="1"/>
    <col min="3349" max="3349" width="9.140625" style="87" customWidth="1"/>
    <col min="3350" max="3350" width="22.28125" style="87" customWidth="1"/>
    <col min="3351" max="3351" width="105.140625" style="87" customWidth="1"/>
    <col min="3352" max="3586" width="9.140625" style="87" customWidth="1"/>
    <col min="3587" max="3587" width="1.28515625" style="87" customWidth="1"/>
    <col min="3588" max="3588" width="83.140625" style="87" customWidth="1"/>
    <col min="3589" max="3589" width="21.00390625" style="87" customWidth="1"/>
    <col min="3590" max="3590" width="19.8515625" style="87" customWidth="1"/>
    <col min="3591" max="3591" width="21.140625" style="87" customWidth="1"/>
    <col min="3592" max="3592" width="22.140625" style="87" customWidth="1"/>
    <col min="3593" max="3593" width="22.421875" style="87" customWidth="1"/>
    <col min="3594" max="3594" width="22.7109375" style="87" customWidth="1"/>
    <col min="3595" max="3595" width="23.140625" style="87" customWidth="1"/>
    <col min="3596" max="3596" width="24.7109375" style="87" customWidth="1"/>
    <col min="3597" max="3597" width="25.140625" style="87" customWidth="1"/>
    <col min="3598" max="3598" width="24.57421875" style="87" customWidth="1"/>
    <col min="3599" max="3599" width="24.7109375" style="87" customWidth="1"/>
    <col min="3600" max="3600" width="0.71875" style="87" customWidth="1"/>
    <col min="3601" max="3601" width="22.140625" style="87" customWidth="1"/>
    <col min="3602" max="3602" width="1.1484375" style="87" customWidth="1"/>
    <col min="3603" max="3603" width="3.8515625" style="87" customWidth="1"/>
    <col min="3604" max="3604" width="19.140625" style="87" customWidth="1"/>
    <col min="3605" max="3605" width="9.140625" style="87" customWidth="1"/>
    <col min="3606" max="3606" width="22.28125" style="87" customWidth="1"/>
    <col min="3607" max="3607" width="105.140625" style="87" customWidth="1"/>
    <col min="3608" max="3842" width="9.140625" style="87" customWidth="1"/>
    <col min="3843" max="3843" width="1.28515625" style="87" customWidth="1"/>
    <col min="3844" max="3844" width="83.140625" style="87" customWidth="1"/>
    <col min="3845" max="3845" width="21.00390625" style="87" customWidth="1"/>
    <col min="3846" max="3846" width="19.8515625" style="87" customWidth="1"/>
    <col min="3847" max="3847" width="21.140625" style="87" customWidth="1"/>
    <col min="3848" max="3848" width="22.140625" style="87" customWidth="1"/>
    <col min="3849" max="3849" width="22.421875" style="87" customWidth="1"/>
    <col min="3850" max="3850" width="22.7109375" style="87" customWidth="1"/>
    <col min="3851" max="3851" width="23.140625" style="87" customWidth="1"/>
    <col min="3852" max="3852" width="24.7109375" style="87" customWidth="1"/>
    <col min="3853" max="3853" width="25.140625" style="87" customWidth="1"/>
    <col min="3854" max="3854" width="24.57421875" style="87" customWidth="1"/>
    <col min="3855" max="3855" width="24.7109375" style="87" customWidth="1"/>
    <col min="3856" max="3856" width="0.71875" style="87" customWidth="1"/>
    <col min="3857" max="3857" width="22.140625" style="87" customWidth="1"/>
    <col min="3858" max="3858" width="1.1484375" style="87" customWidth="1"/>
    <col min="3859" max="3859" width="3.8515625" style="87" customWidth="1"/>
    <col min="3860" max="3860" width="19.140625" style="87" customWidth="1"/>
    <col min="3861" max="3861" width="9.140625" style="87" customWidth="1"/>
    <col min="3862" max="3862" width="22.28125" style="87" customWidth="1"/>
    <col min="3863" max="3863" width="105.140625" style="87" customWidth="1"/>
    <col min="3864" max="4098" width="9.140625" style="87" customWidth="1"/>
    <col min="4099" max="4099" width="1.28515625" style="87" customWidth="1"/>
    <col min="4100" max="4100" width="83.140625" style="87" customWidth="1"/>
    <col min="4101" max="4101" width="21.00390625" style="87" customWidth="1"/>
    <col min="4102" max="4102" width="19.8515625" style="87" customWidth="1"/>
    <col min="4103" max="4103" width="21.140625" style="87" customWidth="1"/>
    <col min="4104" max="4104" width="22.140625" style="87" customWidth="1"/>
    <col min="4105" max="4105" width="22.421875" style="87" customWidth="1"/>
    <col min="4106" max="4106" width="22.7109375" style="87" customWidth="1"/>
    <col min="4107" max="4107" width="23.140625" style="87" customWidth="1"/>
    <col min="4108" max="4108" width="24.7109375" style="87" customWidth="1"/>
    <col min="4109" max="4109" width="25.140625" style="87" customWidth="1"/>
    <col min="4110" max="4110" width="24.57421875" style="87" customWidth="1"/>
    <col min="4111" max="4111" width="24.7109375" style="87" customWidth="1"/>
    <col min="4112" max="4112" width="0.71875" style="87" customWidth="1"/>
    <col min="4113" max="4113" width="22.140625" style="87" customWidth="1"/>
    <col min="4114" max="4114" width="1.1484375" style="87" customWidth="1"/>
    <col min="4115" max="4115" width="3.8515625" style="87" customWidth="1"/>
    <col min="4116" max="4116" width="19.140625" style="87" customWidth="1"/>
    <col min="4117" max="4117" width="9.140625" style="87" customWidth="1"/>
    <col min="4118" max="4118" width="22.28125" style="87" customWidth="1"/>
    <col min="4119" max="4119" width="105.140625" style="87" customWidth="1"/>
    <col min="4120" max="4354" width="9.140625" style="87" customWidth="1"/>
    <col min="4355" max="4355" width="1.28515625" style="87" customWidth="1"/>
    <col min="4356" max="4356" width="83.140625" style="87" customWidth="1"/>
    <col min="4357" max="4357" width="21.00390625" style="87" customWidth="1"/>
    <col min="4358" max="4358" width="19.8515625" style="87" customWidth="1"/>
    <col min="4359" max="4359" width="21.140625" style="87" customWidth="1"/>
    <col min="4360" max="4360" width="22.140625" style="87" customWidth="1"/>
    <col min="4361" max="4361" width="22.421875" style="87" customWidth="1"/>
    <col min="4362" max="4362" width="22.7109375" style="87" customWidth="1"/>
    <col min="4363" max="4363" width="23.140625" style="87" customWidth="1"/>
    <col min="4364" max="4364" width="24.7109375" style="87" customWidth="1"/>
    <col min="4365" max="4365" width="25.140625" style="87" customWidth="1"/>
    <col min="4366" max="4366" width="24.57421875" style="87" customWidth="1"/>
    <col min="4367" max="4367" width="24.7109375" style="87" customWidth="1"/>
    <col min="4368" max="4368" width="0.71875" style="87" customWidth="1"/>
    <col min="4369" max="4369" width="22.140625" style="87" customWidth="1"/>
    <col min="4370" max="4370" width="1.1484375" style="87" customWidth="1"/>
    <col min="4371" max="4371" width="3.8515625" style="87" customWidth="1"/>
    <col min="4372" max="4372" width="19.140625" style="87" customWidth="1"/>
    <col min="4373" max="4373" width="9.140625" style="87" customWidth="1"/>
    <col min="4374" max="4374" width="22.28125" style="87" customWidth="1"/>
    <col min="4375" max="4375" width="105.140625" style="87" customWidth="1"/>
    <col min="4376" max="4610" width="9.140625" style="87" customWidth="1"/>
    <col min="4611" max="4611" width="1.28515625" style="87" customWidth="1"/>
    <col min="4612" max="4612" width="83.140625" style="87" customWidth="1"/>
    <col min="4613" max="4613" width="21.00390625" style="87" customWidth="1"/>
    <col min="4614" max="4614" width="19.8515625" style="87" customWidth="1"/>
    <col min="4615" max="4615" width="21.140625" style="87" customWidth="1"/>
    <col min="4616" max="4616" width="22.140625" style="87" customWidth="1"/>
    <col min="4617" max="4617" width="22.421875" style="87" customWidth="1"/>
    <col min="4618" max="4618" width="22.7109375" style="87" customWidth="1"/>
    <col min="4619" max="4619" width="23.140625" style="87" customWidth="1"/>
    <col min="4620" max="4620" width="24.7109375" style="87" customWidth="1"/>
    <col min="4621" max="4621" width="25.140625" style="87" customWidth="1"/>
    <col min="4622" max="4622" width="24.57421875" style="87" customWidth="1"/>
    <col min="4623" max="4623" width="24.7109375" style="87" customWidth="1"/>
    <col min="4624" max="4624" width="0.71875" style="87" customWidth="1"/>
    <col min="4625" max="4625" width="22.140625" style="87" customWidth="1"/>
    <col min="4626" max="4626" width="1.1484375" style="87" customWidth="1"/>
    <col min="4627" max="4627" width="3.8515625" style="87" customWidth="1"/>
    <col min="4628" max="4628" width="19.140625" style="87" customWidth="1"/>
    <col min="4629" max="4629" width="9.140625" style="87" customWidth="1"/>
    <col min="4630" max="4630" width="22.28125" style="87" customWidth="1"/>
    <col min="4631" max="4631" width="105.140625" style="87" customWidth="1"/>
    <col min="4632" max="4866" width="9.140625" style="87" customWidth="1"/>
    <col min="4867" max="4867" width="1.28515625" style="87" customWidth="1"/>
    <col min="4868" max="4868" width="83.140625" style="87" customWidth="1"/>
    <col min="4869" max="4869" width="21.00390625" style="87" customWidth="1"/>
    <col min="4870" max="4870" width="19.8515625" style="87" customWidth="1"/>
    <col min="4871" max="4871" width="21.140625" style="87" customWidth="1"/>
    <col min="4872" max="4872" width="22.140625" style="87" customWidth="1"/>
    <col min="4873" max="4873" width="22.421875" style="87" customWidth="1"/>
    <col min="4874" max="4874" width="22.7109375" style="87" customWidth="1"/>
    <col min="4875" max="4875" width="23.140625" style="87" customWidth="1"/>
    <col min="4876" max="4876" width="24.7109375" style="87" customWidth="1"/>
    <col min="4877" max="4877" width="25.140625" style="87" customWidth="1"/>
    <col min="4878" max="4878" width="24.57421875" style="87" customWidth="1"/>
    <col min="4879" max="4879" width="24.7109375" style="87" customWidth="1"/>
    <col min="4880" max="4880" width="0.71875" style="87" customWidth="1"/>
    <col min="4881" max="4881" width="22.140625" style="87" customWidth="1"/>
    <col min="4882" max="4882" width="1.1484375" style="87" customWidth="1"/>
    <col min="4883" max="4883" width="3.8515625" style="87" customWidth="1"/>
    <col min="4884" max="4884" width="19.140625" style="87" customWidth="1"/>
    <col min="4885" max="4885" width="9.140625" style="87" customWidth="1"/>
    <col min="4886" max="4886" width="22.28125" style="87" customWidth="1"/>
    <col min="4887" max="4887" width="105.140625" style="87" customWidth="1"/>
    <col min="4888" max="5122" width="9.140625" style="87" customWidth="1"/>
    <col min="5123" max="5123" width="1.28515625" style="87" customWidth="1"/>
    <col min="5124" max="5124" width="83.140625" style="87" customWidth="1"/>
    <col min="5125" max="5125" width="21.00390625" style="87" customWidth="1"/>
    <col min="5126" max="5126" width="19.8515625" style="87" customWidth="1"/>
    <col min="5127" max="5127" width="21.140625" style="87" customWidth="1"/>
    <col min="5128" max="5128" width="22.140625" style="87" customWidth="1"/>
    <col min="5129" max="5129" width="22.421875" style="87" customWidth="1"/>
    <col min="5130" max="5130" width="22.7109375" style="87" customWidth="1"/>
    <col min="5131" max="5131" width="23.140625" style="87" customWidth="1"/>
    <col min="5132" max="5132" width="24.7109375" style="87" customWidth="1"/>
    <col min="5133" max="5133" width="25.140625" style="87" customWidth="1"/>
    <col min="5134" max="5134" width="24.57421875" style="87" customWidth="1"/>
    <col min="5135" max="5135" width="24.7109375" style="87" customWidth="1"/>
    <col min="5136" max="5136" width="0.71875" style="87" customWidth="1"/>
    <col min="5137" max="5137" width="22.140625" style="87" customWidth="1"/>
    <col min="5138" max="5138" width="1.1484375" style="87" customWidth="1"/>
    <col min="5139" max="5139" width="3.8515625" style="87" customWidth="1"/>
    <col min="5140" max="5140" width="19.140625" style="87" customWidth="1"/>
    <col min="5141" max="5141" width="9.140625" style="87" customWidth="1"/>
    <col min="5142" max="5142" width="22.28125" style="87" customWidth="1"/>
    <col min="5143" max="5143" width="105.140625" style="87" customWidth="1"/>
    <col min="5144" max="5378" width="9.140625" style="87" customWidth="1"/>
    <col min="5379" max="5379" width="1.28515625" style="87" customWidth="1"/>
    <col min="5380" max="5380" width="83.140625" style="87" customWidth="1"/>
    <col min="5381" max="5381" width="21.00390625" style="87" customWidth="1"/>
    <col min="5382" max="5382" width="19.8515625" style="87" customWidth="1"/>
    <col min="5383" max="5383" width="21.140625" style="87" customWidth="1"/>
    <col min="5384" max="5384" width="22.140625" style="87" customWidth="1"/>
    <col min="5385" max="5385" width="22.421875" style="87" customWidth="1"/>
    <col min="5386" max="5386" width="22.7109375" style="87" customWidth="1"/>
    <col min="5387" max="5387" width="23.140625" style="87" customWidth="1"/>
    <col min="5388" max="5388" width="24.7109375" style="87" customWidth="1"/>
    <col min="5389" max="5389" width="25.140625" style="87" customWidth="1"/>
    <col min="5390" max="5390" width="24.57421875" style="87" customWidth="1"/>
    <col min="5391" max="5391" width="24.7109375" style="87" customWidth="1"/>
    <col min="5392" max="5392" width="0.71875" style="87" customWidth="1"/>
    <col min="5393" max="5393" width="22.140625" style="87" customWidth="1"/>
    <col min="5394" max="5394" width="1.1484375" style="87" customWidth="1"/>
    <col min="5395" max="5395" width="3.8515625" style="87" customWidth="1"/>
    <col min="5396" max="5396" width="19.140625" style="87" customWidth="1"/>
    <col min="5397" max="5397" width="9.140625" style="87" customWidth="1"/>
    <col min="5398" max="5398" width="22.28125" style="87" customWidth="1"/>
    <col min="5399" max="5399" width="105.140625" style="87" customWidth="1"/>
    <col min="5400" max="5634" width="9.140625" style="87" customWidth="1"/>
    <col min="5635" max="5635" width="1.28515625" style="87" customWidth="1"/>
    <col min="5636" max="5636" width="83.140625" style="87" customWidth="1"/>
    <col min="5637" max="5637" width="21.00390625" style="87" customWidth="1"/>
    <col min="5638" max="5638" width="19.8515625" style="87" customWidth="1"/>
    <col min="5639" max="5639" width="21.140625" style="87" customWidth="1"/>
    <col min="5640" max="5640" width="22.140625" style="87" customWidth="1"/>
    <col min="5641" max="5641" width="22.421875" style="87" customWidth="1"/>
    <col min="5642" max="5642" width="22.7109375" style="87" customWidth="1"/>
    <col min="5643" max="5643" width="23.140625" style="87" customWidth="1"/>
    <col min="5644" max="5644" width="24.7109375" style="87" customWidth="1"/>
    <col min="5645" max="5645" width="25.140625" style="87" customWidth="1"/>
    <col min="5646" max="5646" width="24.57421875" style="87" customWidth="1"/>
    <col min="5647" max="5647" width="24.7109375" style="87" customWidth="1"/>
    <col min="5648" max="5648" width="0.71875" style="87" customWidth="1"/>
    <col min="5649" max="5649" width="22.140625" style="87" customWidth="1"/>
    <col min="5650" max="5650" width="1.1484375" style="87" customWidth="1"/>
    <col min="5651" max="5651" width="3.8515625" style="87" customWidth="1"/>
    <col min="5652" max="5652" width="19.140625" style="87" customWidth="1"/>
    <col min="5653" max="5653" width="9.140625" style="87" customWidth="1"/>
    <col min="5654" max="5654" width="22.28125" style="87" customWidth="1"/>
    <col min="5655" max="5655" width="105.140625" style="87" customWidth="1"/>
    <col min="5656" max="5890" width="9.140625" style="87" customWidth="1"/>
    <col min="5891" max="5891" width="1.28515625" style="87" customWidth="1"/>
    <col min="5892" max="5892" width="83.140625" style="87" customWidth="1"/>
    <col min="5893" max="5893" width="21.00390625" style="87" customWidth="1"/>
    <col min="5894" max="5894" width="19.8515625" style="87" customWidth="1"/>
    <col min="5895" max="5895" width="21.140625" style="87" customWidth="1"/>
    <col min="5896" max="5896" width="22.140625" style="87" customWidth="1"/>
    <col min="5897" max="5897" width="22.421875" style="87" customWidth="1"/>
    <col min="5898" max="5898" width="22.7109375" style="87" customWidth="1"/>
    <col min="5899" max="5899" width="23.140625" style="87" customWidth="1"/>
    <col min="5900" max="5900" width="24.7109375" style="87" customWidth="1"/>
    <col min="5901" max="5901" width="25.140625" style="87" customWidth="1"/>
    <col min="5902" max="5902" width="24.57421875" style="87" customWidth="1"/>
    <col min="5903" max="5903" width="24.7109375" style="87" customWidth="1"/>
    <col min="5904" max="5904" width="0.71875" style="87" customWidth="1"/>
    <col min="5905" max="5905" width="22.140625" style="87" customWidth="1"/>
    <col min="5906" max="5906" width="1.1484375" style="87" customWidth="1"/>
    <col min="5907" max="5907" width="3.8515625" style="87" customWidth="1"/>
    <col min="5908" max="5908" width="19.140625" style="87" customWidth="1"/>
    <col min="5909" max="5909" width="9.140625" style="87" customWidth="1"/>
    <col min="5910" max="5910" width="22.28125" style="87" customWidth="1"/>
    <col min="5911" max="5911" width="105.140625" style="87" customWidth="1"/>
    <col min="5912" max="6146" width="9.140625" style="87" customWidth="1"/>
    <col min="6147" max="6147" width="1.28515625" style="87" customWidth="1"/>
    <col min="6148" max="6148" width="83.140625" style="87" customWidth="1"/>
    <col min="6149" max="6149" width="21.00390625" style="87" customWidth="1"/>
    <col min="6150" max="6150" width="19.8515625" style="87" customWidth="1"/>
    <col min="6151" max="6151" width="21.140625" style="87" customWidth="1"/>
    <col min="6152" max="6152" width="22.140625" style="87" customWidth="1"/>
    <col min="6153" max="6153" width="22.421875" style="87" customWidth="1"/>
    <col min="6154" max="6154" width="22.7109375" style="87" customWidth="1"/>
    <col min="6155" max="6155" width="23.140625" style="87" customWidth="1"/>
    <col min="6156" max="6156" width="24.7109375" style="87" customWidth="1"/>
    <col min="6157" max="6157" width="25.140625" style="87" customWidth="1"/>
    <col min="6158" max="6158" width="24.57421875" style="87" customWidth="1"/>
    <col min="6159" max="6159" width="24.7109375" style="87" customWidth="1"/>
    <col min="6160" max="6160" width="0.71875" style="87" customWidth="1"/>
    <col min="6161" max="6161" width="22.140625" style="87" customWidth="1"/>
    <col min="6162" max="6162" width="1.1484375" style="87" customWidth="1"/>
    <col min="6163" max="6163" width="3.8515625" style="87" customWidth="1"/>
    <col min="6164" max="6164" width="19.140625" style="87" customWidth="1"/>
    <col min="6165" max="6165" width="9.140625" style="87" customWidth="1"/>
    <col min="6166" max="6166" width="22.28125" style="87" customWidth="1"/>
    <col min="6167" max="6167" width="105.140625" style="87" customWidth="1"/>
    <col min="6168" max="6402" width="9.140625" style="87" customWidth="1"/>
    <col min="6403" max="6403" width="1.28515625" style="87" customWidth="1"/>
    <col min="6404" max="6404" width="83.140625" style="87" customWidth="1"/>
    <col min="6405" max="6405" width="21.00390625" style="87" customWidth="1"/>
    <col min="6406" max="6406" width="19.8515625" style="87" customWidth="1"/>
    <col min="6407" max="6407" width="21.140625" style="87" customWidth="1"/>
    <col min="6408" max="6408" width="22.140625" style="87" customWidth="1"/>
    <col min="6409" max="6409" width="22.421875" style="87" customWidth="1"/>
    <col min="6410" max="6410" width="22.7109375" style="87" customWidth="1"/>
    <col min="6411" max="6411" width="23.140625" style="87" customWidth="1"/>
    <col min="6412" max="6412" width="24.7109375" style="87" customWidth="1"/>
    <col min="6413" max="6413" width="25.140625" style="87" customWidth="1"/>
    <col min="6414" max="6414" width="24.57421875" style="87" customWidth="1"/>
    <col min="6415" max="6415" width="24.7109375" style="87" customWidth="1"/>
    <col min="6416" max="6416" width="0.71875" style="87" customWidth="1"/>
    <col min="6417" max="6417" width="22.140625" style="87" customWidth="1"/>
    <col min="6418" max="6418" width="1.1484375" style="87" customWidth="1"/>
    <col min="6419" max="6419" width="3.8515625" style="87" customWidth="1"/>
    <col min="6420" max="6420" width="19.140625" style="87" customWidth="1"/>
    <col min="6421" max="6421" width="9.140625" style="87" customWidth="1"/>
    <col min="6422" max="6422" width="22.28125" style="87" customWidth="1"/>
    <col min="6423" max="6423" width="105.140625" style="87" customWidth="1"/>
    <col min="6424" max="6658" width="9.140625" style="87" customWidth="1"/>
    <col min="6659" max="6659" width="1.28515625" style="87" customWidth="1"/>
    <col min="6660" max="6660" width="83.140625" style="87" customWidth="1"/>
    <col min="6661" max="6661" width="21.00390625" style="87" customWidth="1"/>
    <col min="6662" max="6662" width="19.8515625" style="87" customWidth="1"/>
    <col min="6663" max="6663" width="21.140625" style="87" customWidth="1"/>
    <col min="6664" max="6664" width="22.140625" style="87" customWidth="1"/>
    <col min="6665" max="6665" width="22.421875" style="87" customWidth="1"/>
    <col min="6666" max="6666" width="22.7109375" style="87" customWidth="1"/>
    <col min="6667" max="6667" width="23.140625" style="87" customWidth="1"/>
    <col min="6668" max="6668" width="24.7109375" style="87" customWidth="1"/>
    <col min="6669" max="6669" width="25.140625" style="87" customWidth="1"/>
    <col min="6670" max="6670" width="24.57421875" style="87" customWidth="1"/>
    <col min="6671" max="6671" width="24.7109375" style="87" customWidth="1"/>
    <col min="6672" max="6672" width="0.71875" style="87" customWidth="1"/>
    <col min="6673" max="6673" width="22.140625" style="87" customWidth="1"/>
    <col min="6674" max="6674" width="1.1484375" style="87" customWidth="1"/>
    <col min="6675" max="6675" width="3.8515625" style="87" customWidth="1"/>
    <col min="6676" max="6676" width="19.140625" style="87" customWidth="1"/>
    <col min="6677" max="6677" width="9.140625" style="87" customWidth="1"/>
    <col min="6678" max="6678" width="22.28125" style="87" customWidth="1"/>
    <col min="6679" max="6679" width="105.140625" style="87" customWidth="1"/>
    <col min="6680" max="6914" width="9.140625" style="87" customWidth="1"/>
    <col min="6915" max="6915" width="1.28515625" style="87" customWidth="1"/>
    <col min="6916" max="6916" width="83.140625" style="87" customWidth="1"/>
    <col min="6917" max="6917" width="21.00390625" style="87" customWidth="1"/>
    <col min="6918" max="6918" width="19.8515625" style="87" customWidth="1"/>
    <col min="6919" max="6919" width="21.140625" style="87" customWidth="1"/>
    <col min="6920" max="6920" width="22.140625" style="87" customWidth="1"/>
    <col min="6921" max="6921" width="22.421875" style="87" customWidth="1"/>
    <col min="6922" max="6922" width="22.7109375" style="87" customWidth="1"/>
    <col min="6923" max="6923" width="23.140625" style="87" customWidth="1"/>
    <col min="6924" max="6924" width="24.7109375" style="87" customWidth="1"/>
    <col min="6925" max="6925" width="25.140625" style="87" customWidth="1"/>
    <col min="6926" max="6926" width="24.57421875" style="87" customWidth="1"/>
    <col min="6927" max="6927" width="24.7109375" style="87" customWidth="1"/>
    <col min="6928" max="6928" width="0.71875" style="87" customWidth="1"/>
    <col min="6929" max="6929" width="22.140625" style="87" customWidth="1"/>
    <col min="6930" max="6930" width="1.1484375" style="87" customWidth="1"/>
    <col min="6931" max="6931" width="3.8515625" style="87" customWidth="1"/>
    <col min="6932" max="6932" width="19.140625" style="87" customWidth="1"/>
    <col min="6933" max="6933" width="9.140625" style="87" customWidth="1"/>
    <col min="6934" max="6934" width="22.28125" style="87" customWidth="1"/>
    <col min="6935" max="6935" width="105.140625" style="87" customWidth="1"/>
    <col min="6936" max="7170" width="9.140625" style="87" customWidth="1"/>
    <col min="7171" max="7171" width="1.28515625" style="87" customWidth="1"/>
    <col min="7172" max="7172" width="83.140625" style="87" customWidth="1"/>
    <col min="7173" max="7173" width="21.00390625" style="87" customWidth="1"/>
    <col min="7174" max="7174" width="19.8515625" style="87" customWidth="1"/>
    <col min="7175" max="7175" width="21.140625" style="87" customWidth="1"/>
    <col min="7176" max="7176" width="22.140625" style="87" customWidth="1"/>
    <col min="7177" max="7177" width="22.421875" style="87" customWidth="1"/>
    <col min="7178" max="7178" width="22.7109375" style="87" customWidth="1"/>
    <col min="7179" max="7179" width="23.140625" style="87" customWidth="1"/>
    <col min="7180" max="7180" width="24.7109375" style="87" customWidth="1"/>
    <col min="7181" max="7181" width="25.140625" style="87" customWidth="1"/>
    <col min="7182" max="7182" width="24.57421875" style="87" customWidth="1"/>
    <col min="7183" max="7183" width="24.7109375" style="87" customWidth="1"/>
    <col min="7184" max="7184" width="0.71875" style="87" customWidth="1"/>
    <col min="7185" max="7185" width="22.140625" style="87" customWidth="1"/>
    <col min="7186" max="7186" width="1.1484375" style="87" customWidth="1"/>
    <col min="7187" max="7187" width="3.8515625" style="87" customWidth="1"/>
    <col min="7188" max="7188" width="19.140625" style="87" customWidth="1"/>
    <col min="7189" max="7189" width="9.140625" style="87" customWidth="1"/>
    <col min="7190" max="7190" width="22.28125" style="87" customWidth="1"/>
    <col min="7191" max="7191" width="105.140625" style="87" customWidth="1"/>
    <col min="7192" max="7426" width="9.140625" style="87" customWidth="1"/>
    <col min="7427" max="7427" width="1.28515625" style="87" customWidth="1"/>
    <col min="7428" max="7428" width="83.140625" style="87" customWidth="1"/>
    <col min="7429" max="7429" width="21.00390625" style="87" customWidth="1"/>
    <col min="7430" max="7430" width="19.8515625" style="87" customWidth="1"/>
    <col min="7431" max="7431" width="21.140625" style="87" customWidth="1"/>
    <col min="7432" max="7432" width="22.140625" style="87" customWidth="1"/>
    <col min="7433" max="7433" width="22.421875" style="87" customWidth="1"/>
    <col min="7434" max="7434" width="22.7109375" style="87" customWidth="1"/>
    <col min="7435" max="7435" width="23.140625" style="87" customWidth="1"/>
    <col min="7436" max="7436" width="24.7109375" style="87" customWidth="1"/>
    <col min="7437" max="7437" width="25.140625" style="87" customWidth="1"/>
    <col min="7438" max="7438" width="24.57421875" style="87" customWidth="1"/>
    <col min="7439" max="7439" width="24.7109375" style="87" customWidth="1"/>
    <col min="7440" max="7440" width="0.71875" style="87" customWidth="1"/>
    <col min="7441" max="7441" width="22.140625" style="87" customWidth="1"/>
    <col min="7442" max="7442" width="1.1484375" style="87" customWidth="1"/>
    <col min="7443" max="7443" width="3.8515625" style="87" customWidth="1"/>
    <col min="7444" max="7444" width="19.140625" style="87" customWidth="1"/>
    <col min="7445" max="7445" width="9.140625" style="87" customWidth="1"/>
    <col min="7446" max="7446" width="22.28125" style="87" customWidth="1"/>
    <col min="7447" max="7447" width="105.140625" style="87" customWidth="1"/>
    <col min="7448" max="7682" width="9.140625" style="87" customWidth="1"/>
    <col min="7683" max="7683" width="1.28515625" style="87" customWidth="1"/>
    <col min="7684" max="7684" width="83.140625" style="87" customWidth="1"/>
    <col min="7685" max="7685" width="21.00390625" style="87" customWidth="1"/>
    <col min="7686" max="7686" width="19.8515625" style="87" customWidth="1"/>
    <col min="7687" max="7687" width="21.140625" style="87" customWidth="1"/>
    <col min="7688" max="7688" width="22.140625" style="87" customWidth="1"/>
    <col min="7689" max="7689" width="22.421875" style="87" customWidth="1"/>
    <col min="7690" max="7690" width="22.7109375" style="87" customWidth="1"/>
    <col min="7691" max="7691" width="23.140625" style="87" customWidth="1"/>
    <col min="7692" max="7692" width="24.7109375" style="87" customWidth="1"/>
    <col min="7693" max="7693" width="25.140625" style="87" customWidth="1"/>
    <col min="7694" max="7694" width="24.57421875" style="87" customWidth="1"/>
    <col min="7695" max="7695" width="24.7109375" style="87" customWidth="1"/>
    <col min="7696" max="7696" width="0.71875" style="87" customWidth="1"/>
    <col min="7697" max="7697" width="22.140625" style="87" customWidth="1"/>
    <col min="7698" max="7698" width="1.1484375" style="87" customWidth="1"/>
    <col min="7699" max="7699" width="3.8515625" style="87" customWidth="1"/>
    <col min="7700" max="7700" width="19.140625" style="87" customWidth="1"/>
    <col min="7701" max="7701" width="9.140625" style="87" customWidth="1"/>
    <col min="7702" max="7702" width="22.28125" style="87" customWidth="1"/>
    <col min="7703" max="7703" width="105.140625" style="87" customWidth="1"/>
    <col min="7704" max="7938" width="9.140625" style="87" customWidth="1"/>
    <col min="7939" max="7939" width="1.28515625" style="87" customWidth="1"/>
    <col min="7940" max="7940" width="83.140625" style="87" customWidth="1"/>
    <col min="7941" max="7941" width="21.00390625" style="87" customWidth="1"/>
    <col min="7942" max="7942" width="19.8515625" style="87" customWidth="1"/>
    <col min="7943" max="7943" width="21.140625" style="87" customWidth="1"/>
    <col min="7944" max="7944" width="22.140625" style="87" customWidth="1"/>
    <col min="7945" max="7945" width="22.421875" style="87" customWidth="1"/>
    <col min="7946" max="7946" width="22.7109375" style="87" customWidth="1"/>
    <col min="7947" max="7947" width="23.140625" style="87" customWidth="1"/>
    <col min="7948" max="7948" width="24.7109375" style="87" customWidth="1"/>
    <col min="7949" max="7949" width="25.140625" style="87" customWidth="1"/>
    <col min="7950" max="7950" width="24.57421875" style="87" customWidth="1"/>
    <col min="7951" max="7951" width="24.7109375" style="87" customWidth="1"/>
    <col min="7952" max="7952" width="0.71875" style="87" customWidth="1"/>
    <col min="7953" max="7953" width="22.140625" style="87" customWidth="1"/>
    <col min="7954" max="7954" width="1.1484375" style="87" customWidth="1"/>
    <col min="7955" max="7955" width="3.8515625" style="87" customWidth="1"/>
    <col min="7956" max="7956" width="19.140625" style="87" customWidth="1"/>
    <col min="7957" max="7957" width="9.140625" style="87" customWidth="1"/>
    <col min="7958" max="7958" width="22.28125" style="87" customWidth="1"/>
    <col min="7959" max="7959" width="105.140625" style="87" customWidth="1"/>
    <col min="7960" max="8194" width="9.140625" style="87" customWidth="1"/>
    <col min="8195" max="8195" width="1.28515625" style="87" customWidth="1"/>
    <col min="8196" max="8196" width="83.140625" style="87" customWidth="1"/>
    <col min="8197" max="8197" width="21.00390625" style="87" customWidth="1"/>
    <col min="8198" max="8198" width="19.8515625" style="87" customWidth="1"/>
    <col min="8199" max="8199" width="21.140625" style="87" customWidth="1"/>
    <col min="8200" max="8200" width="22.140625" style="87" customWidth="1"/>
    <col min="8201" max="8201" width="22.421875" style="87" customWidth="1"/>
    <col min="8202" max="8202" width="22.7109375" style="87" customWidth="1"/>
    <col min="8203" max="8203" width="23.140625" style="87" customWidth="1"/>
    <col min="8204" max="8204" width="24.7109375" style="87" customWidth="1"/>
    <col min="8205" max="8205" width="25.140625" style="87" customWidth="1"/>
    <col min="8206" max="8206" width="24.57421875" style="87" customWidth="1"/>
    <col min="8207" max="8207" width="24.7109375" style="87" customWidth="1"/>
    <col min="8208" max="8208" width="0.71875" style="87" customWidth="1"/>
    <col min="8209" max="8209" width="22.140625" style="87" customWidth="1"/>
    <col min="8210" max="8210" width="1.1484375" style="87" customWidth="1"/>
    <col min="8211" max="8211" width="3.8515625" style="87" customWidth="1"/>
    <col min="8212" max="8212" width="19.140625" style="87" customWidth="1"/>
    <col min="8213" max="8213" width="9.140625" style="87" customWidth="1"/>
    <col min="8214" max="8214" width="22.28125" style="87" customWidth="1"/>
    <col min="8215" max="8215" width="105.140625" style="87" customWidth="1"/>
    <col min="8216" max="8450" width="9.140625" style="87" customWidth="1"/>
    <col min="8451" max="8451" width="1.28515625" style="87" customWidth="1"/>
    <col min="8452" max="8452" width="83.140625" style="87" customWidth="1"/>
    <col min="8453" max="8453" width="21.00390625" style="87" customWidth="1"/>
    <col min="8454" max="8454" width="19.8515625" style="87" customWidth="1"/>
    <col min="8455" max="8455" width="21.140625" style="87" customWidth="1"/>
    <col min="8456" max="8456" width="22.140625" style="87" customWidth="1"/>
    <col min="8457" max="8457" width="22.421875" style="87" customWidth="1"/>
    <col min="8458" max="8458" width="22.7109375" style="87" customWidth="1"/>
    <col min="8459" max="8459" width="23.140625" style="87" customWidth="1"/>
    <col min="8460" max="8460" width="24.7109375" style="87" customWidth="1"/>
    <col min="8461" max="8461" width="25.140625" style="87" customWidth="1"/>
    <col min="8462" max="8462" width="24.57421875" style="87" customWidth="1"/>
    <col min="8463" max="8463" width="24.7109375" style="87" customWidth="1"/>
    <col min="8464" max="8464" width="0.71875" style="87" customWidth="1"/>
    <col min="8465" max="8465" width="22.140625" style="87" customWidth="1"/>
    <col min="8466" max="8466" width="1.1484375" style="87" customWidth="1"/>
    <col min="8467" max="8467" width="3.8515625" style="87" customWidth="1"/>
    <col min="8468" max="8468" width="19.140625" style="87" customWidth="1"/>
    <col min="8469" max="8469" width="9.140625" style="87" customWidth="1"/>
    <col min="8470" max="8470" width="22.28125" style="87" customWidth="1"/>
    <col min="8471" max="8471" width="105.140625" style="87" customWidth="1"/>
    <col min="8472" max="8706" width="9.140625" style="87" customWidth="1"/>
    <col min="8707" max="8707" width="1.28515625" style="87" customWidth="1"/>
    <col min="8708" max="8708" width="83.140625" style="87" customWidth="1"/>
    <col min="8709" max="8709" width="21.00390625" style="87" customWidth="1"/>
    <col min="8710" max="8710" width="19.8515625" style="87" customWidth="1"/>
    <col min="8711" max="8711" width="21.140625" style="87" customWidth="1"/>
    <col min="8712" max="8712" width="22.140625" style="87" customWidth="1"/>
    <col min="8713" max="8713" width="22.421875" style="87" customWidth="1"/>
    <col min="8714" max="8714" width="22.7109375" style="87" customWidth="1"/>
    <col min="8715" max="8715" width="23.140625" style="87" customWidth="1"/>
    <col min="8716" max="8716" width="24.7109375" style="87" customWidth="1"/>
    <col min="8717" max="8717" width="25.140625" style="87" customWidth="1"/>
    <col min="8718" max="8718" width="24.57421875" style="87" customWidth="1"/>
    <col min="8719" max="8719" width="24.7109375" style="87" customWidth="1"/>
    <col min="8720" max="8720" width="0.71875" style="87" customWidth="1"/>
    <col min="8721" max="8721" width="22.140625" style="87" customWidth="1"/>
    <col min="8722" max="8722" width="1.1484375" style="87" customWidth="1"/>
    <col min="8723" max="8723" width="3.8515625" style="87" customWidth="1"/>
    <col min="8724" max="8724" width="19.140625" style="87" customWidth="1"/>
    <col min="8725" max="8725" width="9.140625" style="87" customWidth="1"/>
    <col min="8726" max="8726" width="22.28125" style="87" customWidth="1"/>
    <col min="8727" max="8727" width="105.140625" style="87" customWidth="1"/>
    <col min="8728" max="8962" width="9.140625" style="87" customWidth="1"/>
    <col min="8963" max="8963" width="1.28515625" style="87" customWidth="1"/>
    <col min="8964" max="8964" width="83.140625" style="87" customWidth="1"/>
    <col min="8965" max="8965" width="21.00390625" style="87" customWidth="1"/>
    <col min="8966" max="8966" width="19.8515625" style="87" customWidth="1"/>
    <col min="8967" max="8967" width="21.140625" style="87" customWidth="1"/>
    <col min="8968" max="8968" width="22.140625" style="87" customWidth="1"/>
    <col min="8969" max="8969" width="22.421875" style="87" customWidth="1"/>
    <col min="8970" max="8970" width="22.7109375" style="87" customWidth="1"/>
    <col min="8971" max="8971" width="23.140625" style="87" customWidth="1"/>
    <col min="8972" max="8972" width="24.7109375" style="87" customWidth="1"/>
    <col min="8973" max="8973" width="25.140625" style="87" customWidth="1"/>
    <col min="8974" max="8974" width="24.57421875" style="87" customWidth="1"/>
    <col min="8975" max="8975" width="24.7109375" style="87" customWidth="1"/>
    <col min="8976" max="8976" width="0.71875" style="87" customWidth="1"/>
    <col min="8977" max="8977" width="22.140625" style="87" customWidth="1"/>
    <col min="8978" max="8978" width="1.1484375" style="87" customWidth="1"/>
    <col min="8979" max="8979" width="3.8515625" style="87" customWidth="1"/>
    <col min="8980" max="8980" width="19.140625" style="87" customWidth="1"/>
    <col min="8981" max="8981" width="9.140625" style="87" customWidth="1"/>
    <col min="8982" max="8982" width="22.28125" style="87" customWidth="1"/>
    <col min="8983" max="8983" width="105.140625" style="87" customWidth="1"/>
    <col min="8984" max="9218" width="9.140625" style="87" customWidth="1"/>
    <col min="9219" max="9219" width="1.28515625" style="87" customWidth="1"/>
    <col min="9220" max="9220" width="83.140625" style="87" customWidth="1"/>
    <col min="9221" max="9221" width="21.00390625" style="87" customWidth="1"/>
    <col min="9222" max="9222" width="19.8515625" style="87" customWidth="1"/>
    <col min="9223" max="9223" width="21.140625" style="87" customWidth="1"/>
    <col min="9224" max="9224" width="22.140625" style="87" customWidth="1"/>
    <col min="9225" max="9225" width="22.421875" style="87" customWidth="1"/>
    <col min="9226" max="9226" width="22.7109375" style="87" customWidth="1"/>
    <col min="9227" max="9227" width="23.140625" style="87" customWidth="1"/>
    <col min="9228" max="9228" width="24.7109375" style="87" customWidth="1"/>
    <col min="9229" max="9229" width="25.140625" style="87" customWidth="1"/>
    <col min="9230" max="9230" width="24.57421875" style="87" customWidth="1"/>
    <col min="9231" max="9231" width="24.7109375" style="87" customWidth="1"/>
    <col min="9232" max="9232" width="0.71875" style="87" customWidth="1"/>
    <col min="9233" max="9233" width="22.140625" style="87" customWidth="1"/>
    <col min="9234" max="9234" width="1.1484375" style="87" customWidth="1"/>
    <col min="9235" max="9235" width="3.8515625" style="87" customWidth="1"/>
    <col min="9236" max="9236" width="19.140625" style="87" customWidth="1"/>
    <col min="9237" max="9237" width="9.140625" style="87" customWidth="1"/>
    <col min="9238" max="9238" width="22.28125" style="87" customWidth="1"/>
    <col min="9239" max="9239" width="105.140625" style="87" customWidth="1"/>
    <col min="9240" max="9474" width="9.140625" style="87" customWidth="1"/>
    <col min="9475" max="9475" width="1.28515625" style="87" customWidth="1"/>
    <col min="9476" max="9476" width="83.140625" style="87" customWidth="1"/>
    <col min="9477" max="9477" width="21.00390625" style="87" customWidth="1"/>
    <col min="9478" max="9478" width="19.8515625" style="87" customWidth="1"/>
    <col min="9479" max="9479" width="21.140625" style="87" customWidth="1"/>
    <col min="9480" max="9480" width="22.140625" style="87" customWidth="1"/>
    <col min="9481" max="9481" width="22.421875" style="87" customWidth="1"/>
    <col min="9482" max="9482" width="22.7109375" style="87" customWidth="1"/>
    <col min="9483" max="9483" width="23.140625" style="87" customWidth="1"/>
    <col min="9484" max="9484" width="24.7109375" style="87" customWidth="1"/>
    <col min="9485" max="9485" width="25.140625" style="87" customWidth="1"/>
    <col min="9486" max="9486" width="24.57421875" style="87" customWidth="1"/>
    <col min="9487" max="9487" width="24.7109375" style="87" customWidth="1"/>
    <col min="9488" max="9488" width="0.71875" style="87" customWidth="1"/>
    <col min="9489" max="9489" width="22.140625" style="87" customWidth="1"/>
    <col min="9490" max="9490" width="1.1484375" style="87" customWidth="1"/>
    <col min="9491" max="9491" width="3.8515625" style="87" customWidth="1"/>
    <col min="9492" max="9492" width="19.140625" style="87" customWidth="1"/>
    <col min="9493" max="9493" width="9.140625" style="87" customWidth="1"/>
    <col min="9494" max="9494" width="22.28125" style="87" customWidth="1"/>
    <col min="9495" max="9495" width="105.140625" style="87" customWidth="1"/>
    <col min="9496" max="9730" width="9.140625" style="87" customWidth="1"/>
    <col min="9731" max="9731" width="1.28515625" style="87" customWidth="1"/>
    <col min="9732" max="9732" width="83.140625" style="87" customWidth="1"/>
    <col min="9733" max="9733" width="21.00390625" style="87" customWidth="1"/>
    <col min="9734" max="9734" width="19.8515625" style="87" customWidth="1"/>
    <col min="9735" max="9735" width="21.140625" style="87" customWidth="1"/>
    <col min="9736" max="9736" width="22.140625" style="87" customWidth="1"/>
    <col min="9737" max="9737" width="22.421875" style="87" customWidth="1"/>
    <col min="9738" max="9738" width="22.7109375" style="87" customWidth="1"/>
    <col min="9739" max="9739" width="23.140625" style="87" customWidth="1"/>
    <col min="9740" max="9740" width="24.7109375" style="87" customWidth="1"/>
    <col min="9741" max="9741" width="25.140625" style="87" customWidth="1"/>
    <col min="9742" max="9742" width="24.57421875" style="87" customWidth="1"/>
    <col min="9743" max="9743" width="24.7109375" style="87" customWidth="1"/>
    <col min="9744" max="9744" width="0.71875" style="87" customWidth="1"/>
    <col min="9745" max="9745" width="22.140625" style="87" customWidth="1"/>
    <col min="9746" max="9746" width="1.1484375" style="87" customWidth="1"/>
    <col min="9747" max="9747" width="3.8515625" style="87" customWidth="1"/>
    <col min="9748" max="9748" width="19.140625" style="87" customWidth="1"/>
    <col min="9749" max="9749" width="9.140625" style="87" customWidth="1"/>
    <col min="9750" max="9750" width="22.28125" style="87" customWidth="1"/>
    <col min="9751" max="9751" width="105.140625" style="87" customWidth="1"/>
    <col min="9752" max="9986" width="9.140625" style="87" customWidth="1"/>
    <col min="9987" max="9987" width="1.28515625" style="87" customWidth="1"/>
    <col min="9988" max="9988" width="83.140625" style="87" customWidth="1"/>
    <col min="9989" max="9989" width="21.00390625" style="87" customWidth="1"/>
    <col min="9990" max="9990" width="19.8515625" style="87" customWidth="1"/>
    <col min="9991" max="9991" width="21.140625" style="87" customWidth="1"/>
    <col min="9992" max="9992" width="22.140625" style="87" customWidth="1"/>
    <col min="9993" max="9993" width="22.421875" style="87" customWidth="1"/>
    <col min="9994" max="9994" width="22.7109375" style="87" customWidth="1"/>
    <col min="9995" max="9995" width="23.140625" style="87" customWidth="1"/>
    <col min="9996" max="9996" width="24.7109375" style="87" customWidth="1"/>
    <col min="9997" max="9997" width="25.140625" style="87" customWidth="1"/>
    <col min="9998" max="9998" width="24.57421875" style="87" customWidth="1"/>
    <col min="9999" max="9999" width="24.7109375" style="87" customWidth="1"/>
    <col min="10000" max="10000" width="0.71875" style="87" customWidth="1"/>
    <col min="10001" max="10001" width="22.140625" style="87" customWidth="1"/>
    <col min="10002" max="10002" width="1.1484375" style="87" customWidth="1"/>
    <col min="10003" max="10003" width="3.8515625" style="87" customWidth="1"/>
    <col min="10004" max="10004" width="19.140625" style="87" customWidth="1"/>
    <col min="10005" max="10005" width="9.140625" style="87" customWidth="1"/>
    <col min="10006" max="10006" width="22.28125" style="87" customWidth="1"/>
    <col min="10007" max="10007" width="105.140625" style="87" customWidth="1"/>
    <col min="10008" max="10242" width="9.140625" style="87" customWidth="1"/>
    <col min="10243" max="10243" width="1.28515625" style="87" customWidth="1"/>
    <col min="10244" max="10244" width="83.140625" style="87" customWidth="1"/>
    <col min="10245" max="10245" width="21.00390625" style="87" customWidth="1"/>
    <col min="10246" max="10246" width="19.8515625" style="87" customWidth="1"/>
    <col min="10247" max="10247" width="21.140625" style="87" customWidth="1"/>
    <col min="10248" max="10248" width="22.140625" style="87" customWidth="1"/>
    <col min="10249" max="10249" width="22.421875" style="87" customWidth="1"/>
    <col min="10250" max="10250" width="22.7109375" style="87" customWidth="1"/>
    <col min="10251" max="10251" width="23.140625" style="87" customWidth="1"/>
    <col min="10252" max="10252" width="24.7109375" style="87" customWidth="1"/>
    <col min="10253" max="10253" width="25.140625" style="87" customWidth="1"/>
    <col min="10254" max="10254" width="24.57421875" style="87" customWidth="1"/>
    <col min="10255" max="10255" width="24.7109375" style="87" customWidth="1"/>
    <col min="10256" max="10256" width="0.71875" style="87" customWidth="1"/>
    <col min="10257" max="10257" width="22.140625" style="87" customWidth="1"/>
    <col min="10258" max="10258" width="1.1484375" style="87" customWidth="1"/>
    <col min="10259" max="10259" width="3.8515625" style="87" customWidth="1"/>
    <col min="10260" max="10260" width="19.140625" style="87" customWidth="1"/>
    <col min="10261" max="10261" width="9.140625" style="87" customWidth="1"/>
    <col min="10262" max="10262" width="22.28125" style="87" customWidth="1"/>
    <col min="10263" max="10263" width="105.140625" style="87" customWidth="1"/>
    <col min="10264" max="10498" width="9.140625" style="87" customWidth="1"/>
    <col min="10499" max="10499" width="1.28515625" style="87" customWidth="1"/>
    <col min="10500" max="10500" width="83.140625" style="87" customWidth="1"/>
    <col min="10501" max="10501" width="21.00390625" style="87" customWidth="1"/>
    <col min="10502" max="10502" width="19.8515625" style="87" customWidth="1"/>
    <col min="10503" max="10503" width="21.140625" style="87" customWidth="1"/>
    <col min="10504" max="10504" width="22.140625" style="87" customWidth="1"/>
    <col min="10505" max="10505" width="22.421875" style="87" customWidth="1"/>
    <col min="10506" max="10506" width="22.7109375" style="87" customWidth="1"/>
    <col min="10507" max="10507" width="23.140625" style="87" customWidth="1"/>
    <col min="10508" max="10508" width="24.7109375" style="87" customWidth="1"/>
    <col min="10509" max="10509" width="25.140625" style="87" customWidth="1"/>
    <col min="10510" max="10510" width="24.57421875" style="87" customWidth="1"/>
    <col min="10511" max="10511" width="24.7109375" style="87" customWidth="1"/>
    <col min="10512" max="10512" width="0.71875" style="87" customWidth="1"/>
    <col min="10513" max="10513" width="22.140625" style="87" customWidth="1"/>
    <col min="10514" max="10514" width="1.1484375" style="87" customWidth="1"/>
    <col min="10515" max="10515" width="3.8515625" style="87" customWidth="1"/>
    <col min="10516" max="10516" width="19.140625" style="87" customWidth="1"/>
    <col min="10517" max="10517" width="9.140625" style="87" customWidth="1"/>
    <col min="10518" max="10518" width="22.28125" style="87" customWidth="1"/>
    <col min="10519" max="10519" width="105.140625" style="87" customWidth="1"/>
    <col min="10520" max="10754" width="9.140625" style="87" customWidth="1"/>
    <col min="10755" max="10755" width="1.28515625" style="87" customWidth="1"/>
    <col min="10756" max="10756" width="83.140625" style="87" customWidth="1"/>
    <col min="10757" max="10757" width="21.00390625" style="87" customWidth="1"/>
    <col min="10758" max="10758" width="19.8515625" style="87" customWidth="1"/>
    <col min="10759" max="10759" width="21.140625" style="87" customWidth="1"/>
    <col min="10760" max="10760" width="22.140625" style="87" customWidth="1"/>
    <col min="10761" max="10761" width="22.421875" style="87" customWidth="1"/>
    <col min="10762" max="10762" width="22.7109375" style="87" customWidth="1"/>
    <col min="10763" max="10763" width="23.140625" style="87" customWidth="1"/>
    <col min="10764" max="10764" width="24.7109375" style="87" customWidth="1"/>
    <col min="10765" max="10765" width="25.140625" style="87" customWidth="1"/>
    <col min="10766" max="10766" width="24.57421875" style="87" customWidth="1"/>
    <col min="10767" max="10767" width="24.7109375" style="87" customWidth="1"/>
    <col min="10768" max="10768" width="0.71875" style="87" customWidth="1"/>
    <col min="10769" max="10769" width="22.140625" style="87" customWidth="1"/>
    <col min="10770" max="10770" width="1.1484375" style="87" customWidth="1"/>
    <col min="10771" max="10771" width="3.8515625" style="87" customWidth="1"/>
    <col min="10772" max="10772" width="19.140625" style="87" customWidth="1"/>
    <col min="10773" max="10773" width="9.140625" style="87" customWidth="1"/>
    <col min="10774" max="10774" width="22.28125" style="87" customWidth="1"/>
    <col min="10775" max="10775" width="105.140625" style="87" customWidth="1"/>
    <col min="10776" max="11010" width="9.140625" style="87" customWidth="1"/>
    <col min="11011" max="11011" width="1.28515625" style="87" customWidth="1"/>
    <col min="11012" max="11012" width="83.140625" style="87" customWidth="1"/>
    <col min="11013" max="11013" width="21.00390625" style="87" customWidth="1"/>
    <col min="11014" max="11014" width="19.8515625" style="87" customWidth="1"/>
    <col min="11015" max="11015" width="21.140625" style="87" customWidth="1"/>
    <col min="11016" max="11016" width="22.140625" style="87" customWidth="1"/>
    <col min="11017" max="11017" width="22.421875" style="87" customWidth="1"/>
    <col min="11018" max="11018" width="22.7109375" style="87" customWidth="1"/>
    <col min="11019" max="11019" width="23.140625" style="87" customWidth="1"/>
    <col min="11020" max="11020" width="24.7109375" style="87" customWidth="1"/>
    <col min="11021" max="11021" width="25.140625" style="87" customWidth="1"/>
    <col min="11022" max="11022" width="24.57421875" style="87" customWidth="1"/>
    <col min="11023" max="11023" width="24.7109375" style="87" customWidth="1"/>
    <col min="11024" max="11024" width="0.71875" style="87" customWidth="1"/>
    <col min="11025" max="11025" width="22.140625" style="87" customWidth="1"/>
    <col min="11026" max="11026" width="1.1484375" style="87" customWidth="1"/>
    <col min="11027" max="11027" width="3.8515625" style="87" customWidth="1"/>
    <col min="11028" max="11028" width="19.140625" style="87" customWidth="1"/>
    <col min="11029" max="11029" width="9.140625" style="87" customWidth="1"/>
    <col min="11030" max="11030" width="22.28125" style="87" customWidth="1"/>
    <col min="11031" max="11031" width="105.140625" style="87" customWidth="1"/>
    <col min="11032" max="11266" width="9.140625" style="87" customWidth="1"/>
    <col min="11267" max="11267" width="1.28515625" style="87" customWidth="1"/>
    <col min="11268" max="11268" width="83.140625" style="87" customWidth="1"/>
    <col min="11269" max="11269" width="21.00390625" style="87" customWidth="1"/>
    <col min="11270" max="11270" width="19.8515625" style="87" customWidth="1"/>
    <col min="11271" max="11271" width="21.140625" style="87" customWidth="1"/>
    <col min="11272" max="11272" width="22.140625" style="87" customWidth="1"/>
    <col min="11273" max="11273" width="22.421875" style="87" customWidth="1"/>
    <col min="11274" max="11274" width="22.7109375" style="87" customWidth="1"/>
    <col min="11275" max="11275" width="23.140625" style="87" customWidth="1"/>
    <col min="11276" max="11276" width="24.7109375" style="87" customWidth="1"/>
    <col min="11277" max="11277" width="25.140625" style="87" customWidth="1"/>
    <col min="11278" max="11278" width="24.57421875" style="87" customWidth="1"/>
    <col min="11279" max="11279" width="24.7109375" style="87" customWidth="1"/>
    <col min="11280" max="11280" width="0.71875" style="87" customWidth="1"/>
    <col min="11281" max="11281" width="22.140625" style="87" customWidth="1"/>
    <col min="11282" max="11282" width="1.1484375" style="87" customWidth="1"/>
    <col min="11283" max="11283" width="3.8515625" style="87" customWidth="1"/>
    <col min="11284" max="11284" width="19.140625" style="87" customWidth="1"/>
    <col min="11285" max="11285" width="9.140625" style="87" customWidth="1"/>
    <col min="11286" max="11286" width="22.28125" style="87" customWidth="1"/>
    <col min="11287" max="11287" width="105.140625" style="87" customWidth="1"/>
    <col min="11288" max="11522" width="9.140625" style="87" customWidth="1"/>
    <col min="11523" max="11523" width="1.28515625" style="87" customWidth="1"/>
    <col min="11524" max="11524" width="83.140625" style="87" customWidth="1"/>
    <col min="11525" max="11525" width="21.00390625" style="87" customWidth="1"/>
    <col min="11526" max="11526" width="19.8515625" style="87" customWidth="1"/>
    <col min="11527" max="11527" width="21.140625" style="87" customWidth="1"/>
    <col min="11528" max="11528" width="22.140625" style="87" customWidth="1"/>
    <col min="11529" max="11529" width="22.421875" style="87" customWidth="1"/>
    <col min="11530" max="11530" width="22.7109375" style="87" customWidth="1"/>
    <col min="11531" max="11531" width="23.140625" style="87" customWidth="1"/>
    <col min="11532" max="11532" width="24.7109375" style="87" customWidth="1"/>
    <col min="11533" max="11533" width="25.140625" style="87" customWidth="1"/>
    <col min="11534" max="11534" width="24.57421875" style="87" customWidth="1"/>
    <col min="11535" max="11535" width="24.7109375" style="87" customWidth="1"/>
    <col min="11536" max="11536" width="0.71875" style="87" customWidth="1"/>
    <col min="11537" max="11537" width="22.140625" style="87" customWidth="1"/>
    <col min="11538" max="11538" width="1.1484375" style="87" customWidth="1"/>
    <col min="11539" max="11539" width="3.8515625" style="87" customWidth="1"/>
    <col min="11540" max="11540" width="19.140625" style="87" customWidth="1"/>
    <col min="11541" max="11541" width="9.140625" style="87" customWidth="1"/>
    <col min="11542" max="11542" width="22.28125" style="87" customWidth="1"/>
    <col min="11543" max="11543" width="105.140625" style="87" customWidth="1"/>
    <col min="11544" max="11778" width="9.140625" style="87" customWidth="1"/>
    <col min="11779" max="11779" width="1.28515625" style="87" customWidth="1"/>
    <col min="11780" max="11780" width="83.140625" style="87" customWidth="1"/>
    <col min="11781" max="11781" width="21.00390625" style="87" customWidth="1"/>
    <col min="11782" max="11782" width="19.8515625" style="87" customWidth="1"/>
    <col min="11783" max="11783" width="21.140625" style="87" customWidth="1"/>
    <col min="11784" max="11784" width="22.140625" style="87" customWidth="1"/>
    <col min="11785" max="11785" width="22.421875" style="87" customWidth="1"/>
    <col min="11786" max="11786" width="22.7109375" style="87" customWidth="1"/>
    <col min="11787" max="11787" width="23.140625" style="87" customWidth="1"/>
    <col min="11788" max="11788" width="24.7109375" style="87" customWidth="1"/>
    <col min="11789" max="11789" width="25.140625" style="87" customWidth="1"/>
    <col min="11790" max="11790" width="24.57421875" style="87" customWidth="1"/>
    <col min="11791" max="11791" width="24.7109375" style="87" customWidth="1"/>
    <col min="11792" max="11792" width="0.71875" style="87" customWidth="1"/>
    <col min="11793" max="11793" width="22.140625" style="87" customWidth="1"/>
    <col min="11794" max="11794" width="1.1484375" style="87" customWidth="1"/>
    <col min="11795" max="11795" width="3.8515625" style="87" customWidth="1"/>
    <col min="11796" max="11796" width="19.140625" style="87" customWidth="1"/>
    <col min="11797" max="11797" width="9.140625" style="87" customWidth="1"/>
    <col min="11798" max="11798" width="22.28125" style="87" customWidth="1"/>
    <col min="11799" max="11799" width="105.140625" style="87" customWidth="1"/>
    <col min="11800" max="12034" width="9.140625" style="87" customWidth="1"/>
    <col min="12035" max="12035" width="1.28515625" style="87" customWidth="1"/>
    <col min="12036" max="12036" width="83.140625" style="87" customWidth="1"/>
    <col min="12037" max="12037" width="21.00390625" style="87" customWidth="1"/>
    <col min="12038" max="12038" width="19.8515625" style="87" customWidth="1"/>
    <col min="12039" max="12039" width="21.140625" style="87" customWidth="1"/>
    <col min="12040" max="12040" width="22.140625" style="87" customWidth="1"/>
    <col min="12041" max="12041" width="22.421875" style="87" customWidth="1"/>
    <col min="12042" max="12042" width="22.7109375" style="87" customWidth="1"/>
    <col min="12043" max="12043" width="23.140625" style="87" customWidth="1"/>
    <col min="12044" max="12044" width="24.7109375" style="87" customWidth="1"/>
    <col min="12045" max="12045" width="25.140625" style="87" customWidth="1"/>
    <col min="12046" max="12046" width="24.57421875" style="87" customWidth="1"/>
    <col min="12047" max="12047" width="24.7109375" style="87" customWidth="1"/>
    <col min="12048" max="12048" width="0.71875" style="87" customWidth="1"/>
    <col min="12049" max="12049" width="22.140625" style="87" customWidth="1"/>
    <col min="12050" max="12050" width="1.1484375" style="87" customWidth="1"/>
    <col min="12051" max="12051" width="3.8515625" style="87" customWidth="1"/>
    <col min="12052" max="12052" width="19.140625" style="87" customWidth="1"/>
    <col min="12053" max="12053" width="9.140625" style="87" customWidth="1"/>
    <col min="12054" max="12054" width="22.28125" style="87" customWidth="1"/>
    <col min="12055" max="12055" width="105.140625" style="87" customWidth="1"/>
    <col min="12056" max="12290" width="9.140625" style="87" customWidth="1"/>
    <col min="12291" max="12291" width="1.28515625" style="87" customWidth="1"/>
    <col min="12292" max="12292" width="83.140625" style="87" customWidth="1"/>
    <col min="12293" max="12293" width="21.00390625" style="87" customWidth="1"/>
    <col min="12294" max="12294" width="19.8515625" style="87" customWidth="1"/>
    <col min="12295" max="12295" width="21.140625" style="87" customWidth="1"/>
    <col min="12296" max="12296" width="22.140625" style="87" customWidth="1"/>
    <col min="12297" max="12297" width="22.421875" style="87" customWidth="1"/>
    <col min="12298" max="12298" width="22.7109375" style="87" customWidth="1"/>
    <col min="12299" max="12299" width="23.140625" style="87" customWidth="1"/>
    <col min="12300" max="12300" width="24.7109375" style="87" customWidth="1"/>
    <col min="12301" max="12301" width="25.140625" style="87" customWidth="1"/>
    <col min="12302" max="12302" width="24.57421875" style="87" customWidth="1"/>
    <col min="12303" max="12303" width="24.7109375" style="87" customWidth="1"/>
    <col min="12304" max="12304" width="0.71875" style="87" customWidth="1"/>
    <col min="12305" max="12305" width="22.140625" style="87" customWidth="1"/>
    <col min="12306" max="12306" width="1.1484375" style="87" customWidth="1"/>
    <col min="12307" max="12307" width="3.8515625" style="87" customWidth="1"/>
    <col min="12308" max="12308" width="19.140625" style="87" customWidth="1"/>
    <col min="12309" max="12309" width="9.140625" style="87" customWidth="1"/>
    <col min="12310" max="12310" width="22.28125" style="87" customWidth="1"/>
    <col min="12311" max="12311" width="105.140625" style="87" customWidth="1"/>
    <col min="12312" max="12546" width="9.140625" style="87" customWidth="1"/>
    <col min="12547" max="12547" width="1.28515625" style="87" customWidth="1"/>
    <col min="12548" max="12548" width="83.140625" style="87" customWidth="1"/>
    <col min="12549" max="12549" width="21.00390625" style="87" customWidth="1"/>
    <col min="12550" max="12550" width="19.8515625" style="87" customWidth="1"/>
    <col min="12551" max="12551" width="21.140625" style="87" customWidth="1"/>
    <col min="12552" max="12552" width="22.140625" style="87" customWidth="1"/>
    <col min="12553" max="12553" width="22.421875" style="87" customWidth="1"/>
    <col min="12554" max="12554" width="22.7109375" style="87" customWidth="1"/>
    <col min="12555" max="12555" width="23.140625" style="87" customWidth="1"/>
    <col min="12556" max="12556" width="24.7109375" style="87" customWidth="1"/>
    <col min="12557" max="12557" width="25.140625" style="87" customWidth="1"/>
    <col min="12558" max="12558" width="24.57421875" style="87" customWidth="1"/>
    <col min="12559" max="12559" width="24.7109375" style="87" customWidth="1"/>
    <col min="12560" max="12560" width="0.71875" style="87" customWidth="1"/>
    <col min="12561" max="12561" width="22.140625" style="87" customWidth="1"/>
    <col min="12562" max="12562" width="1.1484375" style="87" customWidth="1"/>
    <col min="12563" max="12563" width="3.8515625" style="87" customWidth="1"/>
    <col min="12564" max="12564" width="19.140625" style="87" customWidth="1"/>
    <col min="12565" max="12565" width="9.140625" style="87" customWidth="1"/>
    <col min="12566" max="12566" width="22.28125" style="87" customWidth="1"/>
    <col min="12567" max="12567" width="105.140625" style="87" customWidth="1"/>
    <col min="12568" max="12802" width="9.140625" style="87" customWidth="1"/>
    <col min="12803" max="12803" width="1.28515625" style="87" customWidth="1"/>
    <col min="12804" max="12804" width="83.140625" style="87" customWidth="1"/>
    <col min="12805" max="12805" width="21.00390625" style="87" customWidth="1"/>
    <col min="12806" max="12806" width="19.8515625" style="87" customWidth="1"/>
    <col min="12807" max="12807" width="21.140625" style="87" customWidth="1"/>
    <col min="12808" max="12808" width="22.140625" style="87" customWidth="1"/>
    <col min="12809" max="12809" width="22.421875" style="87" customWidth="1"/>
    <col min="12810" max="12810" width="22.7109375" style="87" customWidth="1"/>
    <col min="12811" max="12811" width="23.140625" style="87" customWidth="1"/>
    <col min="12812" max="12812" width="24.7109375" style="87" customWidth="1"/>
    <col min="12813" max="12813" width="25.140625" style="87" customWidth="1"/>
    <col min="12814" max="12814" width="24.57421875" style="87" customWidth="1"/>
    <col min="12815" max="12815" width="24.7109375" style="87" customWidth="1"/>
    <col min="12816" max="12816" width="0.71875" style="87" customWidth="1"/>
    <col min="12817" max="12817" width="22.140625" style="87" customWidth="1"/>
    <col min="12818" max="12818" width="1.1484375" style="87" customWidth="1"/>
    <col min="12819" max="12819" width="3.8515625" style="87" customWidth="1"/>
    <col min="12820" max="12820" width="19.140625" style="87" customWidth="1"/>
    <col min="12821" max="12821" width="9.140625" style="87" customWidth="1"/>
    <col min="12822" max="12822" width="22.28125" style="87" customWidth="1"/>
    <col min="12823" max="12823" width="105.140625" style="87" customWidth="1"/>
    <col min="12824" max="13058" width="9.140625" style="87" customWidth="1"/>
    <col min="13059" max="13059" width="1.28515625" style="87" customWidth="1"/>
    <col min="13060" max="13060" width="83.140625" style="87" customWidth="1"/>
    <col min="13061" max="13061" width="21.00390625" style="87" customWidth="1"/>
    <col min="13062" max="13062" width="19.8515625" style="87" customWidth="1"/>
    <col min="13063" max="13063" width="21.140625" style="87" customWidth="1"/>
    <col min="13064" max="13064" width="22.140625" style="87" customWidth="1"/>
    <col min="13065" max="13065" width="22.421875" style="87" customWidth="1"/>
    <col min="13066" max="13066" width="22.7109375" style="87" customWidth="1"/>
    <col min="13067" max="13067" width="23.140625" style="87" customWidth="1"/>
    <col min="13068" max="13068" width="24.7109375" style="87" customWidth="1"/>
    <col min="13069" max="13069" width="25.140625" style="87" customWidth="1"/>
    <col min="13070" max="13070" width="24.57421875" style="87" customWidth="1"/>
    <col min="13071" max="13071" width="24.7109375" style="87" customWidth="1"/>
    <col min="13072" max="13072" width="0.71875" style="87" customWidth="1"/>
    <col min="13073" max="13073" width="22.140625" style="87" customWidth="1"/>
    <col min="13074" max="13074" width="1.1484375" style="87" customWidth="1"/>
    <col min="13075" max="13075" width="3.8515625" style="87" customWidth="1"/>
    <col min="13076" max="13076" width="19.140625" style="87" customWidth="1"/>
    <col min="13077" max="13077" width="9.140625" style="87" customWidth="1"/>
    <col min="13078" max="13078" width="22.28125" style="87" customWidth="1"/>
    <col min="13079" max="13079" width="105.140625" style="87" customWidth="1"/>
    <col min="13080" max="13314" width="9.140625" style="87" customWidth="1"/>
    <col min="13315" max="13315" width="1.28515625" style="87" customWidth="1"/>
    <col min="13316" max="13316" width="83.140625" style="87" customWidth="1"/>
    <col min="13317" max="13317" width="21.00390625" style="87" customWidth="1"/>
    <col min="13318" max="13318" width="19.8515625" style="87" customWidth="1"/>
    <col min="13319" max="13319" width="21.140625" style="87" customWidth="1"/>
    <col min="13320" max="13320" width="22.140625" style="87" customWidth="1"/>
    <col min="13321" max="13321" width="22.421875" style="87" customWidth="1"/>
    <col min="13322" max="13322" width="22.7109375" style="87" customWidth="1"/>
    <col min="13323" max="13323" width="23.140625" style="87" customWidth="1"/>
    <col min="13324" max="13324" width="24.7109375" style="87" customWidth="1"/>
    <col min="13325" max="13325" width="25.140625" style="87" customWidth="1"/>
    <col min="13326" max="13326" width="24.57421875" style="87" customWidth="1"/>
    <col min="13327" max="13327" width="24.7109375" style="87" customWidth="1"/>
    <col min="13328" max="13328" width="0.71875" style="87" customWidth="1"/>
    <col min="13329" max="13329" width="22.140625" style="87" customWidth="1"/>
    <col min="13330" max="13330" width="1.1484375" style="87" customWidth="1"/>
    <col min="13331" max="13331" width="3.8515625" style="87" customWidth="1"/>
    <col min="13332" max="13332" width="19.140625" style="87" customWidth="1"/>
    <col min="13333" max="13333" width="9.140625" style="87" customWidth="1"/>
    <col min="13334" max="13334" width="22.28125" style="87" customWidth="1"/>
    <col min="13335" max="13335" width="105.140625" style="87" customWidth="1"/>
    <col min="13336" max="13570" width="9.140625" style="87" customWidth="1"/>
    <col min="13571" max="13571" width="1.28515625" style="87" customWidth="1"/>
    <col min="13572" max="13572" width="83.140625" style="87" customWidth="1"/>
    <col min="13573" max="13573" width="21.00390625" style="87" customWidth="1"/>
    <col min="13574" max="13574" width="19.8515625" style="87" customWidth="1"/>
    <col min="13575" max="13575" width="21.140625" style="87" customWidth="1"/>
    <col min="13576" max="13576" width="22.140625" style="87" customWidth="1"/>
    <col min="13577" max="13577" width="22.421875" style="87" customWidth="1"/>
    <col min="13578" max="13578" width="22.7109375" style="87" customWidth="1"/>
    <col min="13579" max="13579" width="23.140625" style="87" customWidth="1"/>
    <col min="13580" max="13580" width="24.7109375" style="87" customWidth="1"/>
    <col min="13581" max="13581" width="25.140625" style="87" customWidth="1"/>
    <col min="13582" max="13582" width="24.57421875" style="87" customWidth="1"/>
    <col min="13583" max="13583" width="24.7109375" style="87" customWidth="1"/>
    <col min="13584" max="13584" width="0.71875" style="87" customWidth="1"/>
    <col min="13585" max="13585" width="22.140625" style="87" customWidth="1"/>
    <col min="13586" max="13586" width="1.1484375" style="87" customWidth="1"/>
    <col min="13587" max="13587" width="3.8515625" style="87" customWidth="1"/>
    <col min="13588" max="13588" width="19.140625" style="87" customWidth="1"/>
    <col min="13589" max="13589" width="9.140625" style="87" customWidth="1"/>
    <col min="13590" max="13590" width="22.28125" style="87" customWidth="1"/>
    <col min="13591" max="13591" width="105.140625" style="87" customWidth="1"/>
    <col min="13592" max="13826" width="9.140625" style="87" customWidth="1"/>
    <col min="13827" max="13827" width="1.28515625" style="87" customWidth="1"/>
    <col min="13828" max="13828" width="83.140625" style="87" customWidth="1"/>
    <col min="13829" max="13829" width="21.00390625" style="87" customWidth="1"/>
    <col min="13830" max="13830" width="19.8515625" style="87" customWidth="1"/>
    <col min="13831" max="13831" width="21.140625" style="87" customWidth="1"/>
    <col min="13832" max="13832" width="22.140625" style="87" customWidth="1"/>
    <col min="13833" max="13833" width="22.421875" style="87" customWidth="1"/>
    <col min="13834" max="13834" width="22.7109375" style="87" customWidth="1"/>
    <col min="13835" max="13835" width="23.140625" style="87" customWidth="1"/>
    <col min="13836" max="13836" width="24.7109375" style="87" customWidth="1"/>
    <col min="13837" max="13837" width="25.140625" style="87" customWidth="1"/>
    <col min="13838" max="13838" width="24.57421875" style="87" customWidth="1"/>
    <col min="13839" max="13839" width="24.7109375" style="87" customWidth="1"/>
    <col min="13840" max="13840" width="0.71875" style="87" customWidth="1"/>
    <col min="13841" max="13841" width="22.140625" style="87" customWidth="1"/>
    <col min="13842" max="13842" width="1.1484375" style="87" customWidth="1"/>
    <col min="13843" max="13843" width="3.8515625" style="87" customWidth="1"/>
    <col min="13844" max="13844" width="19.140625" style="87" customWidth="1"/>
    <col min="13845" max="13845" width="9.140625" style="87" customWidth="1"/>
    <col min="13846" max="13846" width="22.28125" style="87" customWidth="1"/>
    <col min="13847" max="13847" width="105.140625" style="87" customWidth="1"/>
    <col min="13848" max="14082" width="9.140625" style="87" customWidth="1"/>
    <col min="14083" max="14083" width="1.28515625" style="87" customWidth="1"/>
    <col min="14084" max="14084" width="83.140625" style="87" customWidth="1"/>
    <col min="14085" max="14085" width="21.00390625" style="87" customWidth="1"/>
    <col min="14086" max="14086" width="19.8515625" style="87" customWidth="1"/>
    <col min="14087" max="14087" width="21.140625" style="87" customWidth="1"/>
    <col min="14088" max="14088" width="22.140625" style="87" customWidth="1"/>
    <col min="14089" max="14089" width="22.421875" style="87" customWidth="1"/>
    <col min="14090" max="14090" width="22.7109375" style="87" customWidth="1"/>
    <col min="14091" max="14091" width="23.140625" style="87" customWidth="1"/>
    <col min="14092" max="14092" width="24.7109375" style="87" customWidth="1"/>
    <col min="14093" max="14093" width="25.140625" style="87" customWidth="1"/>
    <col min="14094" max="14094" width="24.57421875" style="87" customWidth="1"/>
    <col min="14095" max="14095" width="24.7109375" style="87" customWidth="1"/>
    <col min="14096" max="14096" width="0.71875" style="87" customWidth="1"/>
    <col min="14097" max="14097" width="22.140625" style="87" customWidth="1"/>
    <col min="14098" max="14098" width="1.1484375" style="87" customWidth="1"/>
    <col min="14099" max="14099" width="3.8515625" style="87" customWidth="1"/>
    <col min="14100" max="14100" width="19.140625" style="87" customWidth="1"/>
    <col min="14101" max="14101" width="9.140625" style="87" customWidth="1"/>
    <col min="14102" max="14102" width="22.28125" style="87" customWidth="1"/>
    <col min="14103" max="14103" width="105.140625" style="87" customWidth="1"/>
    <col min="14104" max="14338" width="9.140625" style="87" customWidth="1"/>
    <col min="14339" max="14339" width="1.28515625" style="87" customWidth="1"/>
    <col min="14340" max="14340" width="83.140625" style="87" customWidth="1"/>
    <col min="14341" max="14341" width="21.00390625" style="87" customWidth="1"/>
    <col min="14342" max="14342" width="19.8515625" style="87" customWidth="1"/>
    <col min="14343" max="14343" width="21.140625" style="87" customWidth="1"/>
    <col min="14344" max="14344" width="22.140625" style="87" customWidth="1"/>
    <col min="14345" max="14345" width="22.421875" style="87" customWidth="1"/>
    <col min="14346" max="14346" width="22.7109375" style="87" customWidth="1"/>
    <col min="14347" max="14347" width="23.140625" style="87" customWidth="1"/>
    <col min="14348" max="14348" width="24.7109375" style="87" customWidth="1"/>
    <col min="14349" max="14349" width="25.140625" style="87" customWidth="1"/>
    <col min="14350" max="14350" width="24.57421875" style="87" customWidth="1"/>
    <col min="14351" max="14351" width="24.7109375" style="87" customWidth="1"/>
    <col min="14352" max="14352" width="0.71875" style="87" customWidth="1"/>
    <col min="14353" max="14353" width="22.140625" style="87" customWidth="1"/>
    <col min="14354" max="14354" width="1.1484375" style="87" customWidth="1"/>
    <col min="14355" max="14355" width="3.8515625" style="87" customWidth="1"/>
    <col min="14356" max="14356" width="19.140625" style="87" customWidth="1"/>
    <col min="14357" max="14357" width="9.140625" style="87" customWidth="1"/>
    <col min="14358" max="14358" width="22.28125" style="87" customWidth="1"/>
    <col min="14359" max="14359" width="105.140625" style="87" customWidth="1"/>
    <col min="14360" max="14594" width="9.140625" style="87" customWidth="1"/>
    <col min="14595" max="14595" width="1.28515625" style="87" customWidth="1"/>
    <col min="14596" max="14596" width="83.140625" style="87" customWidth="1"/>
    <col min="14597" max="14597" width="21.00390625" style="87" customWidth="1"/>
    <col min="14598" max="14598" width="19.8515625" style="87" customWidth="1"/>
    <col min="14599" max="14599" width="21.140625" style="87" customWidth="1"/>
    <col min="14600" max="14600" width="22.140625" style="87" customWidth="1"/>
    <col min="14601" max="14601" width="22.421875" style="87" customWidth="1"/>
    <col min="14602" max="14602" width="22.7109375" style="87" customWidth="1"/>
    <col min="14603" max="14603" width="23.140625" style="87" customWidth="1"/>
    <col min="14604" max="14604" width="24.7109375" style="87" customWidth="1"/>
    <col min="14605" max="14605" width="25.140625" style="87" customWidth="1"/>
    <col min="14606" max="14606" width="24.57421875" style="87" customWidth="1"/>
    <col min="14607" max="14607" width="24.7109375" style="87" customWidth="1"/>
    <col min="14608" max="14608" width="0.71875" style="87" customWidth="1"/>
    <col min="14609" max="14609" width="22.140625" style="87" customWidth="1"/>
    <col min="14610" max="14610" width="1.1484375" style="87" customWidth="1"/>
    <col min="14611" max="14611" width="3.8515625" style="87" customWidth="1"/>
    <col min="14612" max="14612" width="19.140625" style="87" customWidth="1"/>
    <col min="14613" max="14613" width="9.140625" style="87" customWidth="1"/>
    <col min="14614" max="14614" width="22.28125" style="87" customWidth="1"/>
    <col min="14615" max="14615" width="105.140625" style="87" customWidth="1"/>
    <col min="14616" max="14850" width="9.140625" style="87" customWidth="1"/>
    <col min="14851" max="14851" width="1.28515625" style="87" customWidth="1"/>
    <col min="14852" max="14852" width="83.140625" style="87" customWidth="1"/>
    <col min="14853" max="14853" width="21.00390625" style="87" customWidth="1"/>
    <col min="14854" max="14854" width="19.8515625" style="87" customWidth="1"/>
    <col min="14855" max="14855" width="21.140625" style="87" customWidth="1"/>
    <col min="14856" max="14856" width="22.140625" style="87" customWidth="1"/>
    <col min="14857" max="14857" width="22.421875" style="87" customWidth="1"/>
    <col min="14858" max="14858" width="22.7109375" style="87" customWidth="1"/>
    <col min="14859" max="14859" width="23.140625" style="87" customWidth="1"/>
    <col min="14860" max="14860" width="24.7109375" style="87" customWidth="1"/>
    <col min="14861" max="14861" width="25.140625" style="87" customWidth="1"/>
    <col min="14862" max="14862" width="24.57421875" style="87" customWidth="1"/>
    <col min="14863" max="14863" width="24.7109375" style="87" customWidth="1"/>
    <col min="14864" max="14864" width="0.71875" style="87" customWidth="1"/>
    <col min="14865" max="14865" width="22.140625" style="87" customWidth="1"/>
    <col min="14866" max="14866" width="1.1484375" style="87" customWidth="1"/>
    <col min="14867" max="14867" width="3.8515625" style="87" customWidth="1"/>
    <col min="14868" max="14868" width="19.140625" style="87" customWidth="1"/>
    <col min="14869" max="14869" width="9.140625" style="87" customWidth="1"/>
    <col min="14870" max="14870" width="22.28125" style="87" customWidth="1"/>
    <col min="14871" max="14871" width="105.140625" style="87" customWidth="1"/>
    <col min="14872" max="15106" width="9.140625" style="87" customWidth="1"/>
    <col min="15107" max="15107" width="1.28515625" style="87" customWidth="1"/>
    <col min="15108" max="15108" width="83.140625" style="87" customWidth="1"/>
    <col min="15109" max="15109" width="21.00390625" style="87" customWidth="1"/>
    <col min="15110" max="15110" width="19.8515625" style="87" customWidth="1"/>
    <col min="15111" max="15111" width="21.140625" style="87" customWidth="1"/>
    <col min="15112" max="15112" width="22.140625" style="87" customWidth="1"/>
    <col min="15113" max="15113" width="22.421875" style="87" customWidth="1"/>
    <col min="15114" max="15114" width="22.7109375" style="87" customWidth="1"/>
    <col min="15115" max="15115" width="23.140625" style="87" customWidth="1"/>
    <col min="15116" max="15116" width="24.7109375" style="87" customWidth="1"/>
    <col min="15117" max="15117" width="25.140625" style="87" customWidth="1"/>
    <col min="15118" max="15118" width="24.57421875" style="87" customWidth="1"/>
    <col min="15119" max="15119" width="24.7109375" style="87" customWidth="1"/>
    <col min="15120" max="15120" width="0.71875" style="87" customWidth="1"/>
    <col min="15121" max="15121" width="22.140625" style="87" customWidth="1"/>
    <col min="15122" max="15122" width="1.1484375" style="87" customWidth="1"/>
    <col min="15123" max="15123" width="3.8515625" style="87" customWidth="1"/>
    <col min="15124" max="15124" width="19.140625" style="87" customWidth="1"/>
    <col min="15125" max="15125" width="9.140625" style="87" customWidth="1"/>
    <col min="15126" max="15126" width="22.28125" style="87" customWidth="1"/>
    <col min="15127" max="15127" width="105.140625" style="87" customWidth="1"/>
    <col min="15128" max="15362" width="9.140625" style="87" customWidth="1"/>
    <col min="15363" max="15363" width="1.28515625" style="87" customWidth="1"/>
    <col min="15364" max="15364" width="83.140625" style="87" customWidth="1"/>
    <col min="15365" max="15365" width="21.00390625" style="87" customWidth="1"/>
    <col min="15366" max="15366" width="19.8515625" style="87" customWidth="1"/>
    <col min="15367" max="15367" width="21.140625" style="87" customWidth="1"/>
    <col min="15368" max="15368" width="22.140625" style="87" customWidth="1"/>
    <col min="15369" max="15369" width="22.421875" style="87" customWidth="1"/>
    <col min="15370" max="15370" width="22.7109375" style="87" customWidth="1"/>
    <col min="15371" max="15371" width="23.140625" style="87" customWidth="1"/>
    <col min="15372" max="15372" width="24.7109375" style="87" customWidth="1"/>
    <col min="15373" max="15373" width="25.140625" style="87" customWidth="1"/>
    <col min="15374" max="15374" width="24.57421875" style="87" customWidth="1"/>
    <col min="15375" max="15375" width="24.7109375" style="87" customWidth="1"/>
    <col min="15376" max="15376" width="0.71875" style="87" customWidth="1"/>
    <col min="15377" max="15377" width="22.140625" style="87" customWidth="1"/>
    <col min="15378" max="15378" width="1.1484375" style="87" customWidth="1"/>
    <col min="15379" max="15379" width="3.8515625" style="87" customWidth="1"/>
    <col min="15380" max="15380" width="19.140625" style="87" customWidth="1"/>
    <col min="15381" max="15381" width="9.140625" style="87" customWidth="1"/>
    <col min="15382" max="15382" width="22.28125" style="87" customWidth="1"/>
    <col min="15383" max="15383" width="105.140625" style="87" customWidth="1"/>
    <col min="15384" max="15618" width="9.140625" style="87" customWidth="1"/>
    <col min="15619" max="15619" width="1.28515625" style="87" customWidth="1"/>
    <col min="15620" max="15620" width="83.140625" style="87" customWidth="1"/>
    <col min="15621" max="15621" width="21.00390625" style="87" customWidth="1"/>
    <col min="15622" max="15622" width="19.8515625" style="87" customWidth="1"/>
    <col min="15623" max="15623" width="21.140625" style="87" customWidth="1"/>
    <col min="15624" max="15624" width="22.140625" style="87" customWidth="1"/>
    <col min="15625" max="15625" width="22.421875" style="87" customWidth="1"/>
    <col min="15626" max="15626" width="22.7109375" style="87" customWidth="1"/>
    <col min="15627" max="15627" width="23.140625" style="87" customWidth="1"/>
    <col min="15628" max="15628" width="24.7109375" style="87" customWidth="1"/>
    <col min="15629" max="15629" width="25.140625" style="87" customWidth="1"/>
    <col min="15630" max="15630" width="24.57421875" style="87" customWidth="1"/>
    <col min="15631" max="15631" width="24.7109375" style="87" customWidth="1"/>
    <col min="15632" max="15632" width="0.71875" style="87" customWidth="1"/>
    <col min="15633" max="15633" width="22.140625" style="87" customWidth="1"/>
    <col min="15634" max="15634" width="1.1484375" style="87" customWidth="1"/>
    <col min="15635" max="15635" width="3.8515625" style="87" customWidth="1"/>
    <col min="15636" max="15636" width="19.140625" style="87" customWidth="1"/>
    <col min="15637" max="15637" width="9.140625" style="87" customWidth="1"/>
    <col min="15638" max="15638" width="22.28125" style="87" customWidth="1"/>
    <col min="15639" max="15639" width="105.140625" style="87" customWidth="1"/>
    <col min="15640" max="15874" width="9.140625" style="87" customWidth="1"/>
    <col min="15875" max="15875" width="1.28515625" style="87" customWidth="1"/>
    <col min="15876" max="15876" width="83.140625" style="87" customWidth="1"/>
    <col min="15877" max="15877" width="21.00390625" style="87" customWidth="1"/>
    <col min="15878" max="15878" width="19.8515625" style="87" customWidth="1"/>
    <col min="15879" max="15879" width="21.140625" style="87" customWidth="1"/>
    <col min="15880" max="15880" width="22.140625" style="87" customWidth="1"/>
    <col min="15881" max="15881" width="22.421875" style="87" customWidth="1"/>
    <col min="15882" max="15882" width="22.7109375" style="87" customWidth="1"/>
    <col min="15883" max="15883" width="23.140625" style="87" customWidth="1"/>
    <col min="15884" max="15884" width="24.7109375" style="87" customWidth="1"/>
    <col min="15885" max="15885" width="25.140625" style="87" customWidth="1"/>
    <col min="15886" max="15886" width="24.57421875" style="87" customWidth="1"/>
    <col min="15887" max="15887" width="24.7109375" style="87" customWidth="1"/>
    <col min="15888" max="15888" width="0.71875" style="87" customWidth="1"/>
    <col min="15889" max="15889" width="22.140625" style="87" customWidth="1"/>
    <col min="15890" max="15890" width="1.1484375" style="87" customWidth="1"/>
    <col min="15891" max="15891" width="3.8515625" style="87" customWidth="1"/>
    <col min="15892" max="15892" width="19.140625" style="87" customWidth="1"/>
    <col min="15893" max="15893" width="9.140625" style="87" customWidth="1"/>
    <col min="15894" max="15894" width="22.28125" style="87" customWidth="1"/>
    <col min="15895" max="15895" width="105.140625" style="87" customWidth="1"/>
    <col min="15896" max="16130" width="9.140625" style="87" customWidth="1"/>
    <col min="16131" max="16131" width="1.28515625" style="87" customWidth="1"/>
    <col min="16132" max="16132" width="83.140625" style="87" customWidth="1"/>
    <col min="16133" max="16133" width="21.00390625" style="87" customWidth="1"/>
    <col min="16134" max="16134" width="19.8515625" style="87" customWidth="1"/>
    <col min="16135" max="16135" width="21.140625" style="87" customWidth="1"/>
    <col min="16136" max="16136" width="22.140625" style="87" customWidth="1"/>
    <col min="16137" max="16137" width="22.421875" style="87" customWidth="1"/>
    <col min="16138" max="16138" width="22.7109375" style="87" customWidth="1"/>
    <col min="16139" max="16139" width="23.140625" style="87" customWidth="1"/>
    <col min="16140" max="16140" width="24.7109375" style="87" customWidth="1"/>
    <col min="16141" max="16141" width="25.140625" style="87" customWidth="1"/>
    <col min="16142" max="16142" width="24.57421875" style="87" customWidth="1"/>
    <col min="16143" max="16143" width="24.7109375" style="87" customWidth="1"/>
    <col min="16144" max="16144" width="0.71875" style="87" customWidth="1"/>
    <col min="16145" max="16145" width="22.140625" style="87" customWidth="1"/>
    <col min="16146" max="16146" width="1.1484375" style="87" customWidth="1"/>
    <col min="16147" max="16147" width="3.8515625" style="87" customWidth="1"/>
    <col min="16148" max="16148" width="19.140625" style="87" customWidth="1"/>
    <col min="16149" max="16149" width="9.140625" style="87" customWidth="1"/>
    <col min="16150" max="16150" width="22.28125" style="87" customWidth="1"/>
    <col min="16151" max="16151" width="105.140625" style="87" customWidth="1"/>
    <col min="16152" max="16384" width="9.140625" style="87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ht="4.5" customHeight="1"/>
    <row r="13" ht="4.5" customHeight="1"/>
    <row r="14" ht="9.75" customHeight="1"/>
    <row r="15" spans="2:18" ht="19.5" customHeight="1">
      <c r="B15" s="136" t="s">
        <v>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</row>
    <row r="16" spans="2:18" ht="15" customHeight="1">
      <c r="B16" s="137" t="s">
        <v>1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2:18" ht="15" customHeight="1">
      <c r="B17" s="137" t="s">
        <v>2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2:18" ht="15" customHeight="1" thickBot="1">
      <c r="B18" s="138" t="s">
        <v>3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spans="2:18" ht="15" customHeight="1" thickBot="1">
      <c r="B19" s="80"/>
      <c r="C19" s="80"/>
      <c r="D19" s="80"/>
      <c r="E19" s="133" t="s">
        <v>107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5"/>
    </row>
    <row r="20" spans="2:18" ht="21" customHeight="1" thickBot="1">
      <c r="B20" s="93" t="s">
        <v>108</v>
      </c>
      <c r="C20" s="94" t="s">
        <v>105</v>
      </c>
      <c r="D20" s="95" t="s">
        <v>106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2" t="s">
        <v>16</v>
      </c>
      <c r="R20" s="2" t="s">
        <v>16</v>
      </c>
    </row>
    <row r="21" spans="2:18" ht="22.5" customHeight="1">
      <c r="B21" s="3" t="s">
        <v>17</v>
      </c>
      <c r="C21" s="75"/>
      <c r="D21" s="75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14"/>
    </row>
    <row r="22" spans="2:20" ht="32.25" customHeight="1">
      <c r="B22" s="3" t="s">
        <v>18</v>
      </c>
      <c r="C22" s="96">
        <f aca="true" t="shared" si="0" ref="C22:D22">C23+C24+C25+C26+C27</f>
        <v>2408421202</v>
      </c>
      <c r="D22" s="96">
        <f t="shared" si="0"/>
        <v>2288833240</v>
      </c>
      <c r="E22" s="105">
        <f>E23+E24+E25+E26+E27</f>
        <v>107855701.17</v>
      </c>
      <c r="F22" s="105">
        <f>F23+F24+F25+F26+F27</f>
        <v>164063432.02</v>
      </c>
      <c r="G22" s="105">
        <f>G23+G24+G25+G26+G27</f>
        <v>148205715.92000002</v>
      </c>
      <c r="H22" s="105">
        <f aca="true" t="shared" si="1" ref="H22:O22">H23+H24+H25+H26+H27</f>
        <v>180027478.20999998</v>
      </c>
      <c r="I22" s="105">
        <f t="shared" si="1"/>
        <v>142232008.23999998</v>
      </c>
      <c r="J22" s="105">
        <f t="shared" si="1"/>
        <v>148074916.12</v>
      </c>
      <c r="K22" s="105">
        <f t="shared" si="1"/>
        <v>146569006.45999998</v>
      </c>
      <c r="L22" s="105">
        <f t="shared" si="1"/>
        <v>172692777.63</v>
      </c>
      <c r="M22" s="105">
        <f t="shared" si="1"/>
        <v>256618541.08999997</v>
      </c>
      <c r="N22" s="105">
        <f>N23+N24+N25+N26+N27</f>
        <v>176400760.46</v>
      </c>
      <c r="O22" s="105">
        <f t="shared" si="1"/>
        <v>205121510.70000002</v>
      </c>
      <c r="P22" s="105">
        <f>P23+P24+P25+P26+P27</f>
        <v>0</v>
      </c>
      <c r="Q22" s="105">
        <f>Q23+Q24+Q25+Q26+Q27</f>
        <v>1847861848.02</v>
      </c>
      <c r="R22" s="6">
        <f>SUM(E22:Q22)</f>
        <v>3695723696.04</v>
      </c>
      <c r="T22" s="90"/>
    </row>
    <row r="23" spans="2:18" ht="29.25" customHeight="1">
      <c r="B23" s="8" t="s">
        <v>19</v>
      </c>
      <c r="C23" s="104">
        <v>1941905360</v>
      </c>
      <c r="D23" s="9">
        <v>1855066060.16</v>
      </c>
      <c r="E23" s="106">
        <v>90903134.98</v>
      </c>
      <c r="F23" s="106">
        <v>138825510.88</v>
      </c>
      <c r="G23" s="106">
        <v>120964329.3</v>
      </c>
      <c r="H23" s="106">
        <v>157023426.01</v>
      </c>
      <c r="I23" s="106">
        <v>122380486.24</v>
      </c>
      <c r="J23" s="106">
        <v>128222153.26</v>
      </c>
      <c r="K23" s="106">
        <v>125203622.3</v>
      </c>
      <c r="L23" s="106">
        <v>146249950.49</v>
      </c>
      <c r="M23" s="106">
        <v>193689185.06</v>
      </c>
      <c r="N23" s="106">
        <v>131981387.51</v>
      </c>
      <c r="O23" s="106">
        <v>168997494.02</v>
      </c>
      <c r="P23" s="106">
        <v>0</v>
      </c>
      <c r="Q23" s="106">
        <f>E23+F23+G23+H23+I23+J23+K23+L23+M23+N23+O23+P23</f>
        <v>1524440680.05</v>
      </c>
      <c r="R23" s="10">
        <f>SUM(E23:Q23)</f>
        <v>3048881360.1</v>
      </c>
    </row>
    <row r="24" spans="2:18" ht="29.25" customHeight="1">
      <c r="B24" s="8" t="s">
        <v>20</v>
      </c>
      <c r="C24" s="9">
        <v>290436761</v>
      </c>
      <c r="D24" s="9">
        <v>231668909.84</v>
      </c>
      <c r="E24" s="106">
        <v>6551443.66</v>
      </c>
      <c r="F24" s="106">
        <v>10322543.59</v>
      </c>
      <c r="G24" s="106">
        <v>13569377.22</v>
      </c>
      <c r="H24" s="106">
        <v>9087943.66</v>
      </c>
      <c r="I24" s="106">
        <v>7568160.33</v>
      </c>
      <c r="J24" s="106">
        <v>7693793.67</v>
      </c>
      <c r="K24" s="106">
        <v>7500793.66</v>
      </c>
      <c r="L24" s="106">
        <v>8818293.66</v>
      </c>
      <c r="M24" s="106">
        <v>45992229.89</v>
      </c>
      <c r="N24" s="106">
        <v>27594111.78</v>
      </c>
      <c r="O24" s="106">
        <v>14581320.33</v>
      </c>
      <c r="P24" s="106">
        <v>0</v>
      </c>
      <c r="Q24" s="106">
        <f aca="true" t="shared" si="2" ref="Q24:Q66">E24+F24+G24+H24+I24+J24+K24+L24+M24+N24+O24+P24</f>
        <v>159280011.45000002</v>
      </c>
      <c r="R24" s="10">
        <f aca="true" t="shared" si="3" ref="R24:R27">SUM(E24:Q24)</f>
        <v>318560022.90000004</v>
      </c>
    </row>
    <row r="25" spans="2:18" ht="20.25" customHeight="1">
      <c r="B25" s="8" t="s">
        <v>21</v>
      </c>
      <c r="C25" s="9">
        <v>2500000</v>
      </c>
      <c r="D25" s="9">
        <v>500000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8738.1</v>
      </c>
      <c r="O25" s="106">
        <v>0</v>
      </c>
      <c r="P25" s="106">
        <v>0</v>
      </c>
      <c r="Q25" s="106">
        <f t="shared" si="2"/>
        <v>8738.1</v>
      </c>
      <c r="R25" s="10">
        <f t="shared" si="3"/>
        <v>17476.2</v>
      </c>
    </row>
    <row r="26" spans="2:18" ht="29.25" customHeight="1">
      <c r="B26" s="8" t="s">
        <v>22</v>
      </c>
      <c r="C26" s="9">
        <v>400000</v>
      </c>
      <c r="D26" s="9">
        <v>400000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15000</v>
      </c>
      <c r="P26" s="106">
        <v>0</v>
      </c>
      <c r="Q26" s="106">
        <f t="shared" si="2"/>
        <v>15000</v>
      </c>
      <c r="R26" s="10">
        <f t="shared" si="3"/>
        <v>30000</v>
      </c>
    </row>
    <row r="27" spans="2:18" ht="29.25" customHeight="1">
      <c r="B27" s="8" t="s">
        <v>23</v>
      </c>
      <c r="C27" s="9">
        <v>173179081</v>
      </c>
      <c r="D27" s="9">
        <v>201198270</v>
      </c>
      <c r="E27" s="106">
        <v>10401122.53</v>
      </c>
      <c r="F27" s="106">
        <v>14915377.55</v>
      </c>
      <c r="G27" s="106">
        <v>13672009.4</v>
      </c>
      <c r="H27" s="106">
        <v>13916108.54</v>
      </c>
      <c r="I27" s="106">
        <v>12283361.67</v>
      </c>
      <c r="J27" s="106">
        <v>12158969.19</v>
      </c>
      <c r="K27" s="106">
        <v>13864590.5</v>
      </c>
      <c r="L27" s="106">
        <v>17624533.48</v>
      </c>
      <c r="M27" s="106">
        <v>16937126.14</v>
      </c>
      <c r="N27" s="106">
        <v>16816523.07</v>
      </c>
      <c r="O27" s="106">
        <v>21527696.35</v>
      </c>
      <c r="P27" s="106">
        <v>0</v>
      </c>
      <c r="Q27" s="106">
        <f t="shared" si="2"/>
        <v>164117418.42</v>
      </c>
      <c r="R27" s="10">
        <f t="shared" si="3"/>
        <v>328234836.84</v>
      </c>
    </row>
    <row r="28" spans="2:20" ht="35.25" customHeight="1">
      <c r="B28" s="11" t="s">
        <v>24</v>
      </c>
      <c r="C28" s="5">
        <f aca="true" t="shared" si="4" ref="C28:D28">C29+C30+C31+C32+C33+C34+C35+C36+C37</f>
        <v>1672603665</v>
      </c>
      <c r="D28" s="5">
        <f t="shared" si="4"/>
        <v>2145379157.69</v>
      </c>
      <c r="E28" s="105">
        <f>E29+E30+E31+E32+E33+E34+E35+E36+E37</f>
        <v>33331127.07</v>
      </c>
      <c r="F28" s="105">
        <f>F29+F30+F31+F32+F33+F34+F35+F36+F37</f>
        <v>40784496.18</v>
      </c>
      <c r="G28" s="105">
        <f>G29+G30+G31+G32+G33+G34+G35+G36+G37</f>
        <v>38578883.33</v>
      </c>
      <c r="H28" s="105">
        <f aca="true" t="shared" si="5" ref="H28:O28">H29+H30+H31+H32+H33+H34+H35+H36+H37</f>
        <v>44535234.81</v>
      </c>
      <c r="I28" s="105">
        <f t="shared" si="5"/>
        <v>32071171.490000002</v>
      </c>
      <c r="J28" s="105">
        <f t="shared" si="5"/>
        <v>38220540.92</v>
      </c>
      <c r="K28" s="105">
        <f t="shared" si="5"/>
        <v>44043447.19</v>
      </c>
      <c r="L28" s="105">
        <f t="shared" si="5"/>
        <v>62307533.01</v>
      </c>
      <c r="M28" s="105">
        <f t="shared" si="5"/>
        <v>54804740.4</v>
      </c>
      <c r="N28" s="105">
        <f t="shared" si="5"/>
        <v>49572284.18</v>
      </c>
      <c r="O28" s="105">
        <f t="shared" si="5"/>
        <v>59960407.949999996</v>
      </c>
      <c r="P28" s="105">
        <f>P29+P30+P31+P32+P33+P34+P35+P36+P37</f>
        <v>0</v>
      </c>
      <c r="Q28" s="105">
        <f>E28+F28+G28+H28+I28+J28+K28+L28+M28+N28+O28+P28</f>
        <v>498209866.53</v>
      </c>
      <c r="R28" s="6">
        <f>SUM(E28:J28)</f>
        <v>227521453.8</v>
      </c>
      <c r="T28" s="90"/>
    </row>
    <row r="29" spans="2:18" ht="32.25" customHeight="1">
      <c r="B29" s="8" t="s">
        <v>25</v>
      </c>
      <c r="C29" s="9">
        <v>97444000</v>
      </c>
      <c r="D29" s="9">
        <v>96444000</v>
      </c>
      <c r="E29" s="106">
        <v>2454783.61</v>
      </c>
      <c r="F29" s="106">
        <v>7858647.13</v>
      </c>
      <c r="G29" s="106">
        <v>4716258.65</v>
      </c>
      <c r="H29" s="106">
        <v>5324204.15</v>
      </c>
      <c r="I29" s="106">
        <v>4971034.97</v>
      </c>
      <c r="J29" s="106">
        <v>4871700.59</v>
      </c>
      <c r="K29" s="106">
        <v>5404478.06</v>
      </c>
      <c r="L29" s="106">
        <v>5046009.63</v>
      </c>
      <c r="M29" s="106">
        <v>6091303.42</v>
      </c>
      <c r="N29" s="106">
        <v>4931620.09</v>
      </c>
      <c r="O29" s="106">
        <v>4604543.86</v>
      </c>
      <c r="P29" s="106">
        <v>0</v>
      </c>
      <c r="Q29" s="106">
        <f t="shared" si="2"/>
        <v>56274584.16</v>
      </c>
      <c r="R29" s="10">
        <f>SUM(E29:J29)</f>
        <v>30196629.099999998</v>
      </c>
    </row>
    <row r="30" spans="2:18" ht="32.25" customHeight="1">
      <c r="B30" s="8" t="s">
        <v>26</v>
      </c>
      <c r="C30" s="9">
        <v>148755249</v>
      </c>
      <c r="D30" s="9">
        <v>121816995.65</v>
      </c>
      <c r="E30" s="106">
        <v>107262</v>
      </c>
      <c r="F30" s="106">
        <v>3734176.29</v>
      </c>
      <c r="G30" s="106">
        <v>5424020.11</v>
      </c>
      <c r="H30" s="106">
        <v>5237767.58</v>
      </c>
      <c r="I30" s="106">
        <v>1295968.04</v>
      </c>
      <c r="J30" s="106">
        <v>3277702.96</v>
      </c>
      <c r="K30" s="106">
        <v>8443532.29</v>
      </c>
      <c r="L30" s="106">
        <v>12269050</v>
      </c>
      <c r="M30" s="106">
        <v>21580791.29</v>
      </c>
      <c r="N30" s="106">
        <v>14647496.39</v>
      </c>
      <c r="O30" s="106">
        <v>17881670.59</v>
      </c>
      <c r="P30" s="106">
        <v>0</v>
      </c>
      <c r="Q30" s="106">
        <f t="shared" si="2"/>
        <v>93899437.53999999</v>
      </c>
      <c r="R30" s="10">
        <f aca="true" t="shared" si="6" ref="R30:R37">SUM(E30:J30)</f>
        <v>19076896.98</v>
      </c>
    </row>
    <row r="31" spans="2:18" ht="23.25" customHeight="1">
      <c r="B31" s="8" t="s">
        <v>27</v>
      </c>
      <c r="C31" s="9">
        <v>46401155</v>
      </c>
      <c r="D31" s="9">
        <v>38641300</v>
      </c>
      <c r="E31" s="106">
        <v>0</v>
      </c>
      <c r="F31" s="106">
        <v>587520</v>
      </c>
      <c r="G31" s="106">
        <v>293760</v>
      </c>
      <c r="H31" s="106">
        <v>293760</v>
      </c>
      <c r="I31" s="106">
        <v>293760</v>
      </c>
      <c r="J31" s="106">
        <v>293760</v>
      </c>
      <c r="K31" s="106">
        <v>291720</v>
      </c>
      <c r="L31" s="106">
        <v>291720</v>
      </c>
      <c r="M31" s="106">
        <v>291720</v>
      </c>
      <c r="N31" s="106">
        <v>291720</v>
      </c>
      <c r="O31" s="106">
        <v>291720</v>
      </c>
      <c r="P31" s="106">
        <v>0</v>
      </c>
      <c r="Q31" s="106">
        <f t="shared" si="2"/>
        <v>3221160</v>
      </c>
      <c r="R31" s="10">
        <f t="shared" si="6"/>
        <v>1762560</v>
      </c>
    </row>
    <row r="32" spans="2:18" ht="32.25" customHeight="1">
      <c r="B32" s="8" t="s">
        <v>28</v>
      </c>
      <c r="C32" s="9">
        <v>31425760</v>
      </c>
      <c r="D32" s="9">
        <v>25983913</v>
      </c>
      <c r="E32" s="106">
        <v>0</v>
      </c>
      <c r="F32" s="106">
        <v>0</v>
      </c>
      <c r="G32" s="106">
        <v>0</v>
      </c>
      <c r="H32" s="106">
        <v>0</v>
      </c>
      <c r="I32" s="106">
        <v>287488</v>
      </c>
      <c r="J32" s="106">
        <v>745005.23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f t="shared" si="2"/>
        <v>1032493.23</v>
      </c>
      <c r="R32" s="10">
        <f t="shared" si="6"/>
        <v>1032493.23</v>
      </c>
    </row>
    <row r="33" spans="2:18" ht="32.25" customHeight="1">
      <c r="B33" s="8" t="s">
        <v>29</v>
      </c>
      <c r="C33" s="9">
        <v>318656546</v>
      </c>
      <c r="D33" s="9">
        <v>315974846</v>
      </c>
      <c r="E33" s="106">
        <v>24088902.25</v>
      </c>
      <c r="F33" s="106">
        <v>20547996.2</v>
      </c>
      <c r="G33" s="106">
        <v>18180683.74</v>
      </c>
      <c r="H33" s="106">
        <v>18714113.98</v>
      </c>
      <c r="I33" s="106">
        <v>18437973.94</v>
      </c>
      <c r="J33" s="106">
        <v>19165301.86</v>
      </c>
      <c r="K33" s="106">
        <v>19362660.59</v>
      </c>
      <c r="L33" s="106">
        <v>23006811.05</v>
      </c>
      <c r="M33" s="106">
        <v>19579060.18</v>
      </c>
      <c r="N33" s="106">
        <v>18771865.29</v>
      </c>
      <c r="O33" s="106">
        <v>18336521.09</v>
      </c>
      <c r="P33" s="106">
        <v>0</v>
      </c>
      <c r="Q33" s="106">
        <f t="shared" si="2"/>
        <v>218191890.17000002</v>
      </c>
      <c r="R33" s="10">
        <f t="shared" si="6"/>
        <v>119134971.97</v>
      </c>
    </row>
    <row r="34" spans="2:18" ht="32.25" customHeight="1">
      <c r="B34" s="8" t="s">
        <v>30</v>
      </c>
      <c r="C34" s="9">
        <v>29720000</v>
      </c>
      <c r="D34" s="9">
        <v>898550000</v>
      </c>
      <c r="E34" s="106">
        <v>411479.23</v>
      </c>
      <c r="F34" s="106">
        <v>3668070.17</v>
      </c>
      <c r="G34" s="106">
        <v>1877166.72</v>
      </c>
      <c r="H34" s="106">
        <v>196560.11</v>
      </c>
      <c r="I34" s="106">
        <v>2035325.87</v>
      </c>
      <c r="J34" s="106">
        <v>3953278.01</v>
      </c>
      <c r="K34" s="106">
        <v>2031367.59</v>
      </c>
      <c r="L34" s="106">
        <v>13125378.73</v>
      </c>
      <c r="M34" s="106">
        <v>1891090.28</v>
      </c>
      <c r="N34" s="106">
        <v>3577052</v>
      </c>
      <c r="O34" s="106">
        <v>2633511.09</v>
      </c>
      <c r="P34" s="106">
        <v>0</v>
      </c>
      <c r="Q34" s="106">
        <f t="shared" si="2"/>
        <v>35400279.8</v>
      </c>
      <c r="R34" s="10">
        <f t="shared" si="6"/>
        <v>12141880.11</v>
      </c>
    </row>
    <row r="35" spans="2:18" ht="52.5" customHeight="1">
      <c r="B35" s="8" t="s">
        <v>31</v>
      </c>
      <c r="C35" s="9">
        <v>24750991</v>
      </c>
      <c r="D35" s="9">
        <v>38326540.69</v>
      </c>
      <c r="E35" s="106">
        <v>659999.98</v>
      </c>
      <c r="F35" s="106">
        <v>0</v>
      </c>
      <c r="G35" s="106">
        <v>889362.56</v>
      </c>
      <c r="H35" s="106">
        <v>628391.89</v>
      </c>
      <c r="I35" s="106">
        <v>657688.34</v>
      </c>
      <c r="J35" s="106">
        <v>1010638.93</v>
      </c>
      <c r="K35" s="106">
        <v>53284.67</v>
      </c>
      <c r="L35" s="106">
        <v>2912608.6</v>
      </c>
      <c r="M35" s="106">
        <v>2289745.13</v>
      </c>
      <c r="N35" s="106">
        <v>2078167.45</v>
      </c>
      <c r="O35" s="106">
        <v>803475.18</v>
      </c>
      <c r="P35" s="106">
        <v>0</v>
      </c>
      <c r="Q35" s="106">
        <f t="shared" si="2"/>
        <v>11983362.73</v>
      </c>
      <c r="R35" s="10">
        <f t="shared" si="6"/>
        <v>3846081.7</v>
      </c>
    </row>
    <row r="36" spans="2:18" ht="47.25" customHeight="1">
      <c r="B36" s="8" t="s">
        <v>32</v>
      </c>
      <c r="C36" s="9">
        <v>898513807</v>
      </c>
      <c r="D36" s="9">
        <v>579804985.35</v>
      </c>
      <c r="E36" s="106">
        <v>5608700</v>
      </c>
      <c r="F36" s="106">
        <v>4388086.39</v>
      </c>
      <c r="G36" s="106">
        <v>5706760.55</v>
      </c>
      <c r="H36" s="106">
        <v>12408492.1</v>
      </c>
      <c r="I36" s="106">
        <v>4083683.33</v>
      </c>
      <c r="J36" s="106">
        <v>2989583.34</v>
      </c>
      <c r="K36" s="106">
        <v>7639964.94</v>
      </c>
      <c r="L36" s="106">
        <v>1549342</v>
      </c>
      <c r="M36" s="106">
        <v>2155987.98</v>
      </c>
      <c r="N36" s="106">
        <v>4719211.81</v>
      </c>
      <c r="O36" s="106">
        <v>14982160.14</v>
      </c>
      <c r="P36" s="106">
        <v>0</v>
      </c>
      <c r="Q36" s="106">
        <f t="shared" si="2"/>
        <v>66231972.57999999</v>
      </c>
      <c r="R36" s="10">
        <f t="shared" si="6"/>
        <v>35185305.70999999</v>
      </c>
    </row>
    <row r="37" spans="2:18" ht="30" customHeight="1">
      <c r="B37" s="8" t="s">
        <v>33</v>
      </c>
      <c r="C37" s="9">
        <v>76936157</v>
      </c>
      <c r="D37" s="9">
        <v>29836577</v>
      </c>
      <c r="E37" s="106">
        <v>0</v>
      </c>
      <c r="F37" s="106">
        <v>0</v>
      </c>
      <c r="G37" s="106">
        <v>1490871</v>
      </c>
      <c r="H37" s="106">
        <v>1731945</v>
      </c>
      <c r="I37" s="106">
        <v>8249</v>
      </c>
      <c r="J37" s="106">
        <v>1913570</v>
      </c>
      <c r="K37" s="106">
        <v>816439.05</v>
      </c>
      <c r="L37" s="106">
        <v>4106613</v>
      </c>
      <c r="M37" s="106">
        <v>925042.12</v>
      </c>
      <c r="N37" s="106">
        <v>555151.15</v>
      </c>
      <c r="O37" s="106">
        <v>426806</v>
      </c>
      <c r="P37" s="106">
        <v>0</v>
      </c>
      <c r="Q37" s="106">
        <f t="shared" si="2"/>
        <v>11974686.32</v>
      </c>
      <c r="R37" s="10">
        <f t="shared" si="6"/>
        <v>5144635</v>
      </c>
    </row>
    <row r="38" spans="2:20" ht="32.25" customHeight="1">
      <c r="B38" s="11" t="s">
        <v>34</v>
      </c>
      <c r="C38" s="5">
        <f aca="true" t="shared" si="7" ref="C38:D38">C39+C40+C41+C42+C43+C44+C45+C46+C47</f>
        <v>285308972</v>
      </c>
      <c r="D38" s="5">
        <f t="shared" si="7"/>
        <v>170715429.31</v>
      </c>
      <c r="E38" s="105">
        <f>E39+E40+E41+E42+E43+E44+E45+E46+E47</f>
        <v>3251670.56</v>
      </c>
      <c r="F38" s="105">
        <f>F39+F40+F41+F42+F43+F44+F45+F46+F47</f>
        <v>7762125.54</v>
      </c>
      <c r="G38" s="105">
        <f>G39+G40+G41+G42+G43+G44+G45+G46+G47</f>
        <v>4697364.29</v>
      </c>
      <c r="H38" s="105">
        <f aca="true" t="shared" si="8" ref="H38:N38">H39+H40+H41+H42+H43+H44+H45+H46+H47</f>
        <v>7741244.48</v>
      </c>
      <c r="I38" s="105">
        <f t="shared" si="8"/>
        <v>4856653.6</v>
      </c>
      <c r="J38" s="105">
        <f t="shared" si="8"/>
        <v>12521355.229999999</v>
      </c>
      <c r="K38" s="105">
        <f t="shared" si="8"/>
        <v>10702303.18</v>
      </c>
      <c r="L38" s="105">
        <f t="shared" si="8"/>
        <v>9239002.469999999</v>
      </c>
      <c r="M38" s="105">
        <f t="shared" si="8"/>
        <v>9904957.16</v>
      </c>
      <c r="N38" s="105">
        <f t="shared" si="8"/>
        <v>6307734.86</v>
      </c>
      <c r="O38" s="105">
        <f>O39+O40+O41+O42+O43+O44+O45+O46+O47</f>
        <v>6549739.84</v>
      </c>
      <c r="P38" s="105">
        <f>P39+P40+P41+P42+P43+P44+P45+P46+P47</f>
        <v>0</v>
      </c>
      <c r="Q38" s="105">
        <f>Q39+Q40+Q41+Q42+Q43+Q44+Q45+Q46+Q47</f>
        <v>83534151.21</v>
      </c>
      <c r="R38" s="6">
        <f>SUM(E38:J38)</f>
        <v>40830413.699999996</v>
      </c>
      <c r="T38" s="90"/>
    </row>
    <row r="39" spans="2:20" ht="26.25" customHeight="1">
      <c r="B39" s="8" t="s">
        <v>35</v>
      </c>
      <c r="C39" s="9">
        <v>57523099</v>
      </c>
      <c r="D39" s="9">
        <v>42323099</v>
      </c>
      <c r="E39" s="106">
        <v>2718576</v>
      </c>
      <c r="F39" s="106">
        <v>2466088</v>
      </c>
      <c r="G39" s="106">
        <v>3028673.2</v>
      </c>
      <c r="H39" s="106">
        <v>3541064.4</v>
      </c>
      <c r="I39" s="106">
        <v>2779346</v>
      </c>
      <c r="J39" s="106">
        <v>3328198.94</v>
      </c>
      <c r="K39" s="106">
        <v>2792854.77</v>
      </c>
      <c r="L39" s="106">
        <v>2632644</v>
      </c>
      <c r="M39" s="106">
        <v>2910979.61</v>
      </c>
      <c r="N39" s="106">
        <v>3642582.29</v>
      </c>
      <c r="O39" s="106">
        <v>2827440</v>
      </c>
      <c r="P39" s="106">
        <v>0</v>
      </c>
      <c r="Q39" s="106">
        <f t="shared" si="2"/>
        <v>32668447.209999997</v>
      </c>
      <c r="R39" s="10">
        <f>SUM(E39:J39)</f>
        <v>17861946.54</v>
      </c>
      <c r="T39" s="89"/>
    </row>
    <row r="40" spans="2:18" ht="26.25" customHeight="1">
      <c r="B40" s="8" t="s">
        <v>36</v>
      </c>
      <c r="C40" s="9">
        <v>25327700</v>
      </c>
      <c r="D40" s="9">
        <v>9077150.31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127735</v>
      </c>
      <c r="L40" s="106">
        <v>118000</v>
      </c>
      <c r="M40" s="106">
        <v>1616803.5</v>
      </c>
      <c r="N40" s="106">
        <v>0</v>
      </c>
      <c r="O40" s="106">
        <v>0</v>
      </c>
      <c r="P40" s="106">
        <v>0</v>
      </c>
      <c r="Q40" s="106">
        <f t="shared" si="2"/>
        <v>1862538.5</v>
      </c>
      <c r="R40" s="10">
        <f aca="true" t="shared" si="9" ref="R40:R47">SUM(E40:J40)</f>
        <v>0</v>
      </c>
    </row>
    <row r="41" spans="2:18" ht="26.25" customHeight="1">
      <c r="B41" s="8" t="s">
        <v>37</v>
      </c>
      <c r="C41" s="9">
        <v>27022599</v>
      </c>
      <c r="D41" s="9">
        <v>17189175</v>
      </c>
      <c r="E41" s="106">
        <v>119882.1</v>
      </c>
      <c r="F41" s="106">
        <v>0</v>
      </c>
      <c r="G41" s="106">
        <v>174605.74</v>
      </c>
      <c r="H41" s="106">
        <v>290464</v>
      </c>
      <c r="I41" s="106">
        <v>1036263.99</v>
      </c>
      <c r="J41" s="106">
        <v>381140</v>
      </c>
      <c r="K41" s="106">
        <v>48879.14</v>
      </c>
      <c r="L41" s="106">
        <v>1361536.39</v>
      </c>
      <c r="M41" s="106">
        <v>175938</v>
      </c>
      <c r="N41" s="106">
        <v>30250</v>
      </c>
      <c r="O41" s="106">
        <v>42800</v>
      </c>
      <c r="P41" s="106">
        <v>0</v>
      </c>
      <c r="Q41" s="106">
        <f t="shared" si="2"/>
        <v>3661759.36</v>
      </c>
      <c r="R41" s="10">
        <f t="shared" si="9"/>
        <v>2002355.83</v>
      </c>
    </row>
    <row r="42" spans="2:18" ht="30.75" customHeight="1">
      <c r="B42" s="8" t="s">
        <v>38</v>
      </c>
      <c r="C42" s="9">
        <v>1074578</v>
      </c>
      <c r="D42" s="9">
        <v>1074578</v>
      </c>
      <c r="E42" s="106">
        <v>0</v>
      </c>
      <c r="F42" s="106">
        <v>0</v>
      </c>
      <c r="G42" s="106">
        <v>0</v>
      </c>
      <c r="H42" s="106">
        <v>0</v>
      </c>
      <c r="I42" s="106">
        <v>85130.63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f t="shared" si="2"/>
        <v>85130.63</v>
      </c>
      <c r="R42" s="10">
        <f t="shared" si="9"/>
        <v>85130.63</v>
      </c>
    </row>
    <row r="43" spans="2:18" ht="30.75" customHeight="1">
      <c r="B43" s="8" t="s">
        <v>39</v>
      </c>
      <c r="C43" s="9">
        <v>5453582</v>
      </c>
      <c r="D43" s="9">
        <v>3703582</v>
      </c>
      <c r="E43" s="106">
        <v>0</v>
      </c>
      <c r="F43" s="106">
        <v>0</v>
      </c>
      <c r="G43" s="106">
        <v>646011.94</v>
      </c>
      <c r="H43" s="106">
        <v>154891.01</v>
      </c>
      <c r="I43" s="106">
        <v>0</v>
      </c>
      <c r="J43" s="106">
        <v>232785.81</v>
      </c>
      <c r="K43" s="106">
        <v>-132051.48</v>
      </c>
      <c r="L43" s="106">
        <v>449544.6</v>
      </c>
      <c r="M43" s="106">
        <v>302965.15</v>
      </c>
      <c r="N43" s="106">
        <v>38093.85</v>
      </c>
      <c r="O43" s="106">
        <v>0</v>
      </c>
      <c r="P43" s="106">
        <v>0</v>
      </c>
      <c r="Q43" s="106">
        <f t="shared" si="2"/>
        <v>1692240.88</v>
      </c>
      <c r="R43" s="10">
        <f t="shared" si="9"/>
        <v>1033688.76</v>
      </c>
    </row>
    <row r="44" spans="2:18" ht="39.75" customHeight="1">
      <c r="B44" s="8" t="s">
        <v>40</v>
      </c>
      <c r="C44" s="9">
        <v>8722877</v>
      </c>
      <c r="D44" s="9">
        <v>2992877</v>
      </c>
      <c r="E44" s="106">
        <v>0</v>
      </c>
      <c r="F44" s="106">
        <v>15080.4</v>
      </c>
      <c r="G44" s="106">
        <v>0</v>
      </c>
      <c r="H44" s="106">
        <v>0</v>
      </c>
      <c r="I44" s="106">
        <v>40002</v>
      </c>
      <c r="J44" s="106">
        <v>0</v>
      </c>
      <c r="K44" s="106">
        <v>3898.15</v>
      </c>
      <c r="L44" s="106">
        <v>403609.15</v>
      </c>
      <c r="M44" s="106">
        <v>0</v>
      </c>
      <c r="N44" s="106">
        <v>46948.44</v>
      </c>
      <c r="O44" s="106">
        <v>20060</v>
      </c>
      <c r="P44" s="106">
        <v>0</v>
      </c>
      <c r="Q44" s="106">
        <f t="shared" si="2"/>
        <v>529598.14</v>
      </c>
      <c r="R44" s="10">
        <f t="shared" si="9"/>
        <v>55082.4</v>
      </c>
    </row>
    <row r="45" spans="2:18" ht="39.75" customHeight="1">
      <c r="B45" s="8" t="s">
        <v>41</v>
      </c>
      <c r="C45" s="97">
        <v>54257879</v>
      </c>
      <c r="D45" s="97">
        <v>52897010</v>
      </c>
      <c r="E45" s="106">
        <v>0</v>
      </c>
      <c r="F45" s="106">
        <v>2748555.22</v>
      </c>
      <c r="G45" s="106">
        <v>0</v>
      </c>
      <c r="H45" s="106">
        <v>169140.48</v>
      </c>
      <c r="I45" s="106">
        <v>0</v>
      </c>
      <c r="J45" s="106">
        <v>7287829.47</v>
      </c>
      <c r="K45" s="106">
        <v>4372054.55</v>
      </c>
      <c r="L45" s="106">
        <v>2819472.25</v>
      </c>
      <c r="M45" s="106">
        <v>2271430.1</v>
      </c>
      <c r="N45" s="106">
        <v>1602759.12</v>
      </c>
      <c r="O45" s="106">
        <v>3488000</v>
      </c>
      <c r="P45" s="106">
        <v>0</v>
      </c>
      <c r="Q45" s="106">
        <f t="shared" si="2"/>
        <v>24759241.19</v>
      </c>
      <c r="R45" s="10">
        <f t="shared" si="9"/>
        <v>10205525.17</v>
      </c>
    </row>
    <row r="46" spans="2:18" ht="42.75" customHeight="1">
      <c r="B46" s="8" t="s">
        <v>42</v>
      </c>
      <c r="C46" s="97">
        <v>0</v>
      </c>
      <c r="D46" s="97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f t="shared" si="2"/>
        <v>0</v>
      </c>
      <c r="R46" s="10">
        <f t="shared" si="9"/>
        <v>0</v>
      </c>
    </row>
    <row r="47" spans="2:18" ht="33" customHeight="1">
      <c r="B47" s="8" t="s">
        <v>43</v>
      </c>
      <c r="C47" s="97">
        <v>105926658</v>
      </c>
      <c r="D47" s="97">
        <v>41457958</v>
      </c>
      <c r="E47" s="106">
        <v>413212.46</v>
      </c>
      <c r="F47" s="106">
        <v>2532401.92</v>
      </c>
      <c r="G47" s="106">
        <v>848073.41</v>
      </c>
      <c r="H47" s="106">
        <v>3585684.59</v>
      </c>
      <c r="I47" s="106">
        <v>915910.98</v>
      </c>
      <c r="J47" s="106">
        <v>1291401.01</v>
      </c>
      <c r="K47" s="106">
        <v>3488933.05</v>
      </c>
      <c r="L47" s="106">
        <v>1454196.08</v>
      </c>
      <c r="M47" s="106">
        <v>2626840.8</v>
      </c>
      <c r="N47" s="106">
        <v>947101.16</v>
      </c>
      <c r="O47" s="106">
        <v>171439.84</v>
      </c>
      <c r="P47" s="106">
        <v>0</v>
      </c>
      <c r="Q47" s="106">
        <f t="shared" si="2"/>
        <v>18275195.299999997</v>
      </c>
      <c r="R47" s="10">
        <f t="shared" si="9"/>
        <v>9586684.37</v>
      </c>
    </row>
    <row r="48" spans="2:20" ht="33" customHeight="1">
      <c r="B48" s="11" t="s">
        <v>44</v>
      </c>
      <c r="C48" s="5">
        <f aca="true" t="shared" si="10" ref="C48:Q48">C49+C50+C53+C54+C55+C56+C57+C58</f>
        <v>2209122410</v>
      </c>
      <c r="D48" s="5">
        <f t="shared" si="10"/>
        <v>8875023617</v>
      </c>
      <c r="E48" s="105">
        <f t="shared" si="10"/>
        <v>111026109</v>
      </c>
      <c r="F48" s="105">
        <f t="shared" si="10"/>
        <v>117211116</v>
      </c>
      <c r="G48" s="105">
        <f t="shared" si="10"/>
        <v>354793098.19</v>
      </c>
      <c r="H48" s="105">
        <f t="shared" si="10"/>
        <v>122828783.16</v>
      </c>
      <c r="I48" s="105">
        <f t="shared" si="10"/>
        <v>242880871.82</v>
      </c>
      <c r="J48" s="105">
        <f t="shared" si="10"/>
        <v>212488268.45999998</v>
      </c>
      <c r="K48" s="105">
        <f t="shared" si="10"/>
        <v>158928834.75</v>
      </c>
      <c r="L48" s="105">
        <f t="shared" si="10"/>
        <v>957028465.66</v>
      </c>
      <c r="M48" s="105">
        <f t="shared" si="10"/>
        <v>944600592.46</v>
      </c>
      <c r="N48" s="105">
        <f t="shared" si="10"/>
        <v>1137754836.99</v>
      </c>
      <c r="O48" s="105">
        <f t="shared" si="10"/>
        <v>2741002006.36</v>
      </c>
      <c r="P48" s="105">
        <f t="shared" si="10"/>
        <v>0</v>
      </c>
      <c r="Q48" s="105">
        <f t="shared" si="10"/>
        <v>7100542982.849999</v>
      </c>
      <c r="R48" s="6">
        <f>SUM(E48:J48)</f>
        <v>1161228246.63</v>
      </c>
      <c r="T48" s="90"/>
    </row>
    <row r="49" spans="2:18" ht="32.25" customHeight="1">
      <c r="B49" s="8" t="s">
        <v>45</v>
      </c>
      <c r="C49" s="97">
        <v>177559188</v>
      </c>
      <c r="D49" s="97">
        <v>183188664</v>
      </c>
      <c r="E49" s="106">
        <v>0</v>
      </c>
      <c r="F49" s="106">
        <v>0</v>
      </c>
      <c r="G49" s="106">
        <v>660832.33</v>
      </c>
      <c r="H49" s="106">
        <v>501000</v>
      </c>
      <c r="I49" s="106">
        <v>2339164.99</v>
      </c>
      <c r="J49" s="106">
        <v>75000</v>
      </c>
      <c r="K49" s="106">
        <v>884999</v>
      </c>
      <c r="L49" s="106">
        <v>20885426.66</v>
      </c>
      <c r="M49" s="106">
        <v>28776254.18</v>
      </c>
      <c r="N49" s="106">
        <v>4784102</v>
      </c>
      <c r="O49" s="106">
        <v>26577895.76</v>
      </c>
      <c r="P49" s="106">
        <v>0</v>
      </c>
      <c r="Q49" s="106">
        <f t="shared" si="2"/>
        <v>85484674.92</v>
      </c>
      <c r="R49" s="10">
        <f>SUM(E49:J49)</f>
        <v>3575997.3200000003</v>
      </c>
    </row>
    <row r="50" spans="2:18" ht="31.5" customHeight="1" thickBot="1">
      <c r="B50" s="12" t="s">
        <v>46</v>
      </c>
      <c r="C50" s="99">
        <v>1204053725</v>
      </c>
      <c r="D50" s="99">
        <v>1314325455</v>
      </c>
      <c r="E50" s="13">
        <v>87930256</v>
      </c>
      <c r="F50" s="13">
        <v>94115263</v>
      </c>
      <c r="G50" s="13">
        <v>99705952</v>
      </c>
      <c r="H50" s="13">
        <v>88508710</v>
      </c>
      <c r="I50" s="13">
        <v>99705952</v>
      </c>
      <c r="J50" s="13">
        <v>111882880.07</v>
      </c>
      <c r="K50" s="13">
        <v>107025211</v>
      </c>
      <c r="L50" s="13">
        <v>94107331</v>
      </c>
      <c r="M50" s="13">
        <v>96277337.29</v>
      </c>
      <c r="N50" s="13">
        <v>96656381.94</v>
      </c>
      <c r="O50" s="13">
        <v>131465192.76</v>
      </c>
      <c r="P50" s="13">
        <v>0</v>
      </c>
      <c r="Q50" s="13">
        <f t="shared" si="2"/>
        <v>1107380467.06</v>
      </c>
      <c r="R50" s="14">
        <f>SUM(E50:J50)</f>
        <v>581849013.0699999</v>
      </c>
    </row>
    <row r="51" spans="2:18" ht="12" customHeight="1">
      <c r="B51" s="15"/>
      <c r="C51" s="100"/>
      <c r="D51" s="100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">
        <f aca="true" t="shared" si="11" ref="R51:R52">SUM(E51:G51)</f>
        <v>0</v>
      </c>
    </row>
    <row r="52" spans="2:18" ht="11.25" customHeight="1" thickBot="1">
      <c r="B52" s="15"/>
      <c r="C52" s="100"/>
      <c r="D52" s="100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">
        <f t="shared" si="11"/>
        <v>0</v>
      </c>
    </row>
    <row r="53" spans="2:18" ht="41.25" customHeight="1">
      <c r="B53" s="16" t="s">
        <v>47</v>
      </c>
      <c r="C53" s="101">
        <v>0</v>
      </c>
      <c r="D53" s="101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35000000</v>
      </c>
      <c r="N53" s="17">
        <v>0</v>
      </c>
      <c r="O53" s="17">
        <v>0</v>
      </c>
      <c r="P53" s="17">
        <v>0</v>
      </c>
      <c r="Q53" s="17">
        <f t="shared" si="2"/>
        <v>35000000</v>
      </c>
      <c r="R53" s="18">
        <f>SUM(E53:J53)</f>
        <v>0</v>
      </c>
    </row>
    <row r="54" spans="2:18" ht="41.25" customHeight="1">
      <c r="B54" s="8" t="s">
        <v>48</v>
      </c>
      <c r="C54" s="97"/>
      <c r="D54" s="97"/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23095853</v>
      </c>
      <c r="N54" s="106">
        <v>0</v>
      </c>
      <c r="O54" s="106">
        <v>0</v>
      </c>
      <c r="P54" s="106">
        <v>0</v>
      </c>
      <c r="Q54" s="106">
        <f t="shared" si="2"/>
        <v>23095853</v>
      </c>
      <c r="R54" s="10">
        <f>SUM(E54:J54)</f>
        <v>0</v>
      </c>
    </row>
    <row r="55" spans="2:18" ht="41.25" customHeight="1">
      <c r="B55" s="8" t="s">
        <v>49</v>
      </c>
      <c r="C55" s="97">
        <v>798874606</v>
      </c>
      <c r="D55" s="97">
        <v>308383026</v>
      </c>
      <c r="E55" s="106">
        <v>23095853</v>
      </c>
      <c r="F55" s="106">
        <v>23095853</v>
      </c>
      <c r="G55" s="106">
        <v>23095853</v>
      </c>
      <c r="H55" s="106">
        <v>4483113.07</v>
      </c>
      <c r="I55" s="106">
        <v>40849684.55</v>
      </c>
      <c r="J55" s="106">
        <v>4292007.92</v>
      </c>
      <c r="K55" s="106">
        <v>42853869</v>
      </c>
      <c r="L55" s="106">
        <v>23095853</v>
      </c>
      <c r="M55" s="106">
        <v>0</v>
      </c>
      <c r="N55" s="106">
        <v>253337837</v>
      </c>
      <c r="O55" s="106">
        <v>46191696</v>
      </c>
      <c r="P55" s="106">
        <v>0</v>
      </c>
      <c r="Q55" s="106">
        <f t="shared" si="2"/>
        <v>484391619.53999996</v>
      </c>
      <c r="R55" s="10">
        <f aca="true" t="shared" si="12" ref="R55:R58">SUM(E55:J55)</f>
        <v>118912364.53999999</v>
      </c>
    </row>
    <row r="56" spans="2:18" ht="41.25" customHeight="1">
      <c r="B56" s="8" t="s">
        <v>50</v>
      </c>
      <c r="C56" s="97"/>
      <c r="D56" s="97">
        <v>7040491581</v>
      </c>
      <c r="E56" s="106">
        <v>0</v>
      </c>
      <c r="F56" s="106">
        <v>0</v>
      </c>
      <c r="G56" s="106">
        <v>229146564.72</v>
      </c>
      <c r="H56" s="106">
        <v>29147480.92</v>
      </c>
      <c r="I56" s="106">
        <v>83617399.9</v>
      </c>
      <c r="J56" s="106">
        <v>96238380.47</v>
      </c>
      <c r="K56" s="106">
        <v>8164755.75</v>
      </c>
      <c r="L56" s="106">
        <v>818025030.49</v>
      </c>
      <c r="M56" s="106">
        <v>761451147.99</v>
      </c>
      <c r="N56" s="106">
        <v>782976516.05</v>
      </c>
      <c r="O56" s="106">
        <v>2536767221.84</v>
      </c>
      <c r="P56" s="106">
        <v>0</v>
      </c>
      <c r="Q56" s="106">
        <f>E56+F56+G56+H56+I56+J56+K56+L56+M56+N56+O56+P56</f>
        <v>5345534498.13</v>
      </c>
      <c r="R56" s="10">
        <f t="shared" si="12"/>
        <v>438149826.01</v>
      </c>
    </row>
    <row r="57" spans="2:18" ht="32.25" customHeight="1">
      <c r="B57" s="8" t="s">
        <v>51</v>
      </c>
      <c r="C57" s="97">
        <v>28634891</v>
      </c>
      <c r="D57" s="97">
        <v>28634891</v>
      </c>
      <c r="E57" s="106">
        <v>0</v>
      </c>
      <c r="F57" s="106">
        <v>0</v>
      </c>
      <c r="G57" s="106">
        <v>2183896.14</v>
      </c>
      <c r="H57" s="106">
        <v>188479.17</v>
      </c>
      <c r="I57" s="106">
        <v>16368670.38</v>
      </c>
      <c r="J57" s="106">
        <v>0</v>
      </c>
      <c r="K57" s="106">
        <v>0</v>
      </c>
      <c r="L57" s="106">
        <v>914824.51</v>
      </c>
      <c r="M57" s="106">
        <v>0</v>
      </c>
      <c r="N57" s="106">
        <v>0</v>
      </c>
      <c r="O57" s="106">
        <v>0</v>
      </c>
      <c r="P57" s="106">
        <v>0</v>
      </c>
      <c r="Q57" s="106">
        <f t="shared" si="2"/>
        <v>19655870.200000003</v>
      </c>
      <c r="R57" s="10">
        <f t="shared" si="12"/>
        <v>18741045.69</v>
      </c>
    </row>
    <row r="58" spans="2:18" ht="43.5" customHeight="1">
      <c r="B58" s="8" t="s">
        <v>52</v>
      </c>
      <c r="C58" s="97"/>
      <c r="D58" s="97"/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f t="shared" si="2"/>
        <v>0</v>
      </c>
      <c r="R58" s="10">
        <f t="shared" si="12"/>
        <v>0</v>
      </c>
    </row>
    <row r="59" spans="2:18" ht="30" customHeight="1">
      <c r="B59" s="11" t="s">
        <v>53</v>
      </c>
      <c r="C59" s="5">
        <f aca="true" t="shared" si="13" ref="C59:D59">C60+C61+C62-C63+C64+C65+C66</f>
        <v>35000000</v>
      </c>
      <c r="D59" s="5">
        <f t="shared" si="13"/>
        <v>35000000</v>
      </c>
      <c r="E59" s="105">
        <f>E60+E61+E62-E63+E64+E65+E66</f>
        <v>0</v>
      </c>
      <c r="F59" s="105">
        <f>F60+F61+F62-F63+F64+F65+F66</f>
        <v>0</v>
      </c>
      <c r="G59" s="105">
        <f>G60+G61+G62-G63+G64+G65+G66</f>
        <v>4999998</v>
      </c>
      <c r="H59" s="105">
        <f aca="true" t="shared" si="14" ref="H59:Q59">H60+H61+H62-H63+H64+H65+H66</f>
        <v>666666</v>
      </c>
      <c r="I59" s="105">
        <f t="shared" si="14"/>
        <v>5222220.88</v>
      </c>
      <c r="J59" s="105">
        <f t="shared" si="14"/>
        <v>1111110.45</v>
      </c>
      <c r="K59" s="105">
        <f t="shared" si="14"/>
        <v>666666</v>
      </c>
      <c r="L59" s="105">
        <f t="shared" si="14"/>
        <v>3000000</v>
      </c>
      <c r="M59" s="105">
        <f t="shared" si="14"/>
        <v>666666</v>
      </c>
      <c r="N59" s="105">
        <f t="shared" si="14"/>
        <v>1666666</v>
      </c>
      <c r="O59" s="105">
        <f t="shared" si="14"/>
        <v>313026386.92</v>
      </c>
      <c r="P59" s="105">
        <f>P60+P61+P62-P63+P64+P65+P66</f>
        <v>0</v>
      </c>
      <c r="Q59" s="105">
        <f t="shared" si="14"/>
        <v>331026380.25</v>
      </c>
      <c r="R59" s="6">
        <f>SUM(E59:J59)</f>
        <v>11999995.329999998</v>
      </c>
    </row>
    <row r="60" spans="2:18" ht="46.5" customHeight="1">
      <c r="B60" s="8" t="s">
        <v>54</v>
      </c>
      <c r="C60" s="97"/>
      <c r="D60" s="97"/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f t="shared" si="2"/>
        <v>0</v>
      </c>
      <c r="R60" s="10">
        <f>SUM(E60:J60)</f>
        <v>0</v>
      </c>
    </row>
    <row r="61" spans="2:18" ht="46.5" customHeight="1">
      <c r="B61" s="8" t="s">
        <v>55</v>
      </c>
      <c r="C61" s="97">
        <v>35000000</v>
      </c>
      <c r="D61" s="97">
        <v>35000000</v>
      </c>
      <c r="E61" s="106">
        <v>0</v>
      </c>
      <c r="F61" s="106">
        <v>0</v>
      </c>
      <c r="G61" s="106">
        <v>4999998</v>
      </c>
      <c r="H61" s="106">
        <v>666666</v>
      </c>
      <c r="I61" s="106">
        <v>5222220.88</v>
      </c>
      <c r="J61" s="106">
        <v>1111110.45</v>
      </c>
      <c r="K61" s="106">
        <v>666666</v>
      </c>
      <c r="L61" s="106">
        <v>3000000</v>
      </c>
      <c r="M61" s="106">
        <v>666666</v>
      </c>
      <c r="N61" s="106">
        <v>1666666</v>
      </c>
      <c r="O61" s="106">
        <v>313026386.92</v>
      </c>
      <c r="P61" s="106">
        <v>0</v>
      </c>
      <c r="Q61" s="106">
        <f t="shared" si="2"/>
        <v>331026380.25</v>
      </c>
      <c r="R61" s="10">
        <f aca="true" t="shared" si="15" ref="R61:R66">SUM(E61:J61)</f>
        <v>11999995.329999998</v>
      </c>
    </row>
    <row r="62" spans="2:18" ht="46.5" customHeight="1">
      <c r="B62" s="8" t="s">
        <v>56</v>
      </c>
      <c r="C62" s="97">
        <v>0</v>
      </c>
      <c r="D62" s="97">
        <v>0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f t="shared" si="2"/>
        <v>0</v>
      </c>
      <c r="R62" s="10">
        <f t="shared" si="15"/>
        <v>0</v>
      </c>
    </row>
    <row r="63" spans="2:18" ht="46.5" customHeight="1">
      <c r="B63" s="8" t="s">
        <v>57</v>
      </c>
      <c r="C63" s="97">
        <v>0</v>
      </c>
      <c r="D63" s="97">
        <v>0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f t="shared" si="2"/>
        <v>0</v>
      </c>
      <c r="R63" s="10">
        <f t="shared" si="15"/>
        <v>0</v>
      </c>
    </row>
    <row r="64" spans="2:18" ht="42.75" customHeight="1">
      <c r="B64" s="8" t="s">
        <v>58</v>
      </c>
      <c r="C64" s="97">
        <v>0</v>
      </c>
      <c r="D64" s="97">
        <v>0</v>
      </c>
      <c r="E64" s="106">
        <v>0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f t="shared" si="2"/>
        <v>0</v>
      </c>
      <c r="R64" s="10">
        <f t="shared" si="15"/>
        <v>0</v>
      </c>
    </row>
    <row r="65" spans="2:18" ht="42.75" customHeight="1">
      <c r="B65" s="8" t="s">
        <v>59</v>
      </c>
      <c r="C65" s="97">
        <v>0</v>
      </c>
      <c r="D65" s="97">
        <v>0</v>
      </c>
      <c r="E65" s="106">
        <v>0</v>
      </c>
      <c r="F65" s="106">
        <v>0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f t="shared" si="2"/>
        <v>0</v>
      </c>
      <c r="R65" s="10">
        <f t="shared" si="15"/>
        <v>0</v>
      </c>
    </row>
    <row r="66" spans="2:18" ht="32.25" customHeight="1">
      <c r="B66" s="8" t="s">
        <v>60</v>
      </c>
      <c r="C66" s="97">
        <v>0</v>
      </c>
      <c r="D66" s="97">
        <v>0</v>
      </c>
      <c r="E66" s="106">
        <v>0</v>
      </c>
      <c r="F66" s="106">
        <v>0</v>
      </c>
      <c r="G66" s="106">
        <v>0</v>
      </c>
      <c r="H66" s="106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06">
        <f t="shared" si="2"/>
        <v>0</v>
      </c>
      <c r="R66" s="10">
        <f t="shared" si="15"/>
        <v>0</v>
      </c>
    </row>
    <row r="67" spans="2:18" ht="32.25" customHeight="1">
      <c r="B67" s="11" t="s">
        <v>61</v>
      </c>
      <c r="C67" s="5">
        <f aca="true" t="shared" si="16" ref="C67:D67">C68+C69+C70+C71+C72+C73+C74+C75+C76</f>
        <v>102387097</v>
      </c>
      <c r="D67" s="5">
        <f t="shared" si="16"/>
        <v>82627272</v>
      </c>
      <c r="E67" s="105">
        <f>E68+E69+E70+E71+E72+E73+E74+E75+E76</f>
        <v>0</v>
      </c>
      <c r="F67" s="105">
        <f>F68+F69+F70+F71+F72+F73+F74+F75+F76</f>
        <v>0</v>
      </c>
      <c r="G67" s="105">
        <f>G68+G69+G70+G71+G72+G73+G74+G75+G76</f>
        <v>3201811.9899999998</v>
      </c>
      <c r="H67" s="105">
        <f>H68+H69+H70+H71+H72+H73+H74+H75+H76</f>
        <v>447798.62</v>
      </c>
      <c r="I67" s="105">
        <f aca="true" t="shared" si="17" ref="I67:P67">I68+I69+I70+I71+I72+I73+I74+I75+I76</f>
        <v>1064636.42</v>
      </c>
      <c r="J67" s="105">
        <f t="shared" si="17"/>
        <v>1092121.99</v>
      </c>
      <c r="K67" s="105">
        <f t="shared" si="17"/>
        <v>38780.7</v>
      </c>
      <c r="L67" s="105">
        <f t="shared" si="17"/>
        <v>0</v>
      </c>
      <c r="M67" s="105">
        <f t="shared" si="17"/>
        <v>652189.0700000001</v>
      </c>
      <c r="N67" s="105">
        <f t="shared" si="17"/>
        <v>1326820.4</v>
      </c>
      <c r="O67" s="105">
        <f t="shared" si="17"/>
        <v>1988466.18</v>
      </c>
      <c r="P67" s="105">
        <f t="shared" si="17"/>
        <v>0</v>
      </c>
      <c r="Q67" s="105">
        <f>Q68+Q69+Q70+Q71+Q72+Q73+Q74+Q75+Q76</f>
        <v>9812625.37</v>
      </c>
      <c r="R67" s="6">
        <f>SUM(E67:J67)</f>
        <v>5806369.02</v>
      </c>
    </row>
    <row r="68" spans="2:18" ht="25.5" customHeight="1">
      <c r="B68" s="8" t="s">
        <v>62</v>
      </c>
      <c r="C68" s="97">
        <v>58021072</v>
      </c>
      <c r="D68" s="97">
        <v>36014346.8</v>
      </c>
      <c r="E68" s="106">
        <v>0</v>
      </c>
      <c r="F68" s="106">
        <v>0</v>
      </c>
      <c r="G68" s="106">
        <v>28744.8</v>
      </c>
      <c r="H68" s="106">
        <v>0</v>
      </c>
      <c r="I68" s="106">
        <v>337836.41</v>
      </c>
      <c r="J68" s="106">
        <v>1058941.96</v>
      </c>
      <c r="K68" s="106">
        <v>0</v>
      </c>
      <c r="L68" s="106">
        <v>0</v>
      </c>
      <c r="M68" s="106">
        <v>492889.07</v>
      </c>
      <c r="N68" s="106">
        <v>1310830.4</v>
      </c>
      <c r="O68" s="106">
        <v>1988466.18</v>
      </c>
      <c r="P68" s="106">
        <v>0</v>
      </c>
      <c r="Q68" s="106">
        <f aca="true" t="shared" si="18" ref="Q68:Q76">E68+F68+G68+H68+I68+J68+K68+L68+M68+N68+O68+P68</f>
        <v>5217708.819999999</v>
      </c>
      <c r="R68" s="10">
        <f>SUM(E68:J68)</f>
        <v>1425523.17</v>
      </c>
    </row>
    <row r="69" spans="2:18" ht="36" customHeight="1">
      <c r="B69" s="8" t="s">
        <v>63</v>
      </c>
      <c r="C69" s="97">
        <v>546500</v>
      </c>
      <c r="D69" s="97">
        <v>1931260</v>
      </c>
      <c r="E69" s="106">
        <v>0</v>
      </c>
      <c r="F69" s="106">
        <v>0</v>
      </c>
      <c r="G69" s="106">
        <v>51176.6</v>
      </c>
      <c r="H69" s="106">
        <v>381482.31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f t="shared" si="18"/>
        <v>432658.91</v>
      </c>
      <c r="R69" s="10">
        <f aca="true" t="shared" si="19" ref="R69:R80">SUM(E69:J69)</f>
        <v>432658.91</v>
      </c>
    </row>
    <row r="70" spans="2:18" ht="33.75" customHeight="1">
      <c r="B70" s="8" t="s">
        <v>64</v>
      </c>
      <c r="C70" s="97"/>
      <c r="D70" s="97">
        <v>50000</v>
      </c>
      <c r="E70" s="106">
        <v>0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f t="shared" si="18"/>
        <v>0</v>
      </c>
      <c r="R70" s="10">
        <f t="shared" si="19"/>
        <v>0</v>
      </c>
    </row>
    <row r="71" spans="2:18" ht="44.25" customHeight="1">
      <c r="B71" s="8" t="s">
        <v>65</v>
      </c>
      <c r="C71" s="97">
        <v>30200001</v>
      </c>
      <c r="D71" s="97">
        <v>32700001</v>
      </c>
      <c r="E71" s="106">
        <v>0</v>
      </c>
      <c r="F71" s="106">
        <v>0</v>
      </c>
      <c r="G71" s="106">
        <v>2255000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f t="shared" si="18"/>
        <v>2255000</v>
      </c>
      <c r="R71" s="10">
        <f t="shared" si="19"/>
        <v>2255000</v>
      </c>
    </row>
    <row r="72" spans="2:18" ht="35.25" customHeight="1">
      <c r="B72" s="8" t="s">
        <v>66</v>
      </c>
      <c r="C72" s="97">
        <v>3470444</v>
      </c>
      <c r="D72" s="97">
        <v>6582584.2</v>
      </c>
      <c r="E72" s="106">
        <v>0</v>
      </c>
      <c r="F72" s="106">
        <v>0</v>
      </c>
      <c r="G72" s="106">
        <v>747710.59</v>
      </c>
      <c r="H72" s="106">
        <v>66316.31</v>
      </c>
      <c r="I72" s="106">
        <v>726800.01</v>
      </c>
      <c r="J72" s="106">
        <v>33180.03</v>
      </c>
      <c r="K72" s="106">
        <v>38780.7</v>
      </c>
      <c r="L72" s="106">
        <v>0</v>
      </c>
      <c r="M72" s="106">
        <v>0</v>
      </c>
      <c r="N72" s="106">
        <v>15990</v>
      </c>
      <c r="O72" s="106">
        <v>0</v>
      </c>
      <c r="P72" s="106">
        <v>0</v>
      </c>
      <c r="Q72" s="106">
        <f t="shared" si="18"/>
        <v>1628777.64</v>
      </c>
      <c r="R72" s="10">
        <f t="shared" si="19"/>
        <v>1574006.94</v>
      </c>
    </row>
    <row r="73" spans="2:18" ht="30.75" customHeight="1">
      <c r="B73" s="8" t="s">
        <v>67</v>
      </c>
      <c r="C73" s="97">
        <v>2203564</v>
      </c>
      <c r="D73" s="97">
        <v>2103564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f t="shared" si="18"/>
        <v>0</v>
      </c>
      <c r="R73" s="10">
        <f t="shared" si="19"/>
        <v>0</v>
      </c>
    </row>
    <row r="74" spans="2:18" ht="30.75" customHeight="1">
      <c r="B74" s="8" t="s">
        <v>68</v>
      </c>
      <c r="C74" s="97"/>
      <c r="D74" s="97"/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f t="shared" si="18"/>
        <v>0</v>
      </c>
      <c r="R74" s="10">
        <f t="shared" si="19"/>
        <v>0</v>
      </c>
    </row>
    <row r="75" spans="2:18" ht="30" customHeight="1">
      <c r="B75" s="8" t="s">
        <v>69</v>
      </c>
      <c r="C75" s="97">
        <v>7945516</v>
      </c>
      <c r="D75" s="97">
        <v>2945516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f t="shared" si="18"/>
        <v>0</v>
      </c>
      <c r="R75" s="10">
        <f t="shared" si="19"/>
        <v>0</v>
      </c>
    </row>
    <row r="76" spans="2:18" ht="50.25" customHeight="1">
      <c r="B76" s="8" t="s">
        <v>70</v>
      </c>
      <c r="C76" s="97"/>
      <c r="D76" s="97">
        <v>300000</v>
      </c>
      <c r="E76" s="106">
        <v>0</v>
      </c>
      <c r="F76" s="106">
        <v>0</v>
      </c>
      <c r="G76" s="106">
        <v>119180</v>
      </c>
      <c r="H76" s="106">
        <v>0</v>
      </c>
      <c r="I76" s="106">
        <v>0</v>
      </c>
      <c r="J76" s="106">
        <v>0</v>
      </c>
      <c r="K76" s="106">
        <v>0</v>
      </c>
      <c r="L76" s="106">
        <v>0</v>
      </c>
      <c r="M76" s="106">
        <v>159300</v>
      </c>
      <c r="N76" s="106">
        <v>0</v>
      </c>
      <c r="O76" s="106">
        <v>0</v>
      </c>
      <c r="P76" s="106">
        <v>0</v>
      </c>
      <c r="Q76" s="106">
        <f t="shared" si="18"/>
        <v>278480</v>
      </c>
      <c r="R76" s="10">
        <f t="shared" si="19"/>
        <v>119180</v>
      </c>
    </row>
    <row r="77" spans="2:18" ht="28.5" customHeight="1">
      <c r="B77" s="11" t="s">
        <v>71</v>
      </c>
      <c r="C77" s="5">
        <f aca="true" t="shared" si="20" ref="C77:D77">C78+C79+C80-C81</f>
        <v>1200000</v>
      </c>
      <c r="D77" s="5">
        <f t="shared" si="20"/>
        <v>1200000</v>
      </c>
      <c r="E77" s="105">
        <f>E78+E79+E80-E81</f>
        <v>0</v>
      </c>
      <c r="F77" s="105">
        <f>F78+F79+F80-F81</f>
        <v>0</v>
      </c>
      <c r="G77" s="105">
        <f aca="true" t="shared" si="21" ref="G77:P77">G78+G79+G80-G81</f>
        <v>0</v>
      </c>
      <c r="H77" s="105">
        <f t="shared" si="21"/>
        <v>0</v>
      </c>
      <c r="I77" s="105">
        <f t="shared" si="21"/>
        <v>0</v>
      </c>
      <c r="J77" s="105">
        <f t="shared" si="21"/>
        <v>0</v>
      </c>
      <c r="K77" s="105">
        <f t="shared" si="21"/>
        <v>0</v>
      </c>
      <c r="L77" s="105">
        <f t="shared" si="21"/>
        <v>0</v>
      </c>
      <c r="M77" s="105">
        <f t="shared" si="21"/>
        <v>0</v>
      </c>
      <c r="N77" s="105">
        <f t="shared" si="21"/>
        <v>0</v>
      </c>
      <c r="O77" s="105">
        <f t="shared" si="21"/>
        <v>0</v>
      </c>
      <c r="P77" s="105">
        <f t="shared" si="21"/>
        <v>0</v>
      </c>
      <c r="Q77" s="105">
        <f>Q78+Q79+Q80-Q81</f>
        <v>0</v>
      </c>
      <c r="R77" s="10">
        <f t="shared" si="19"/>
        <v>0</v>
      </c>
    </row>
    <row r="78" spans="2:18" ht="24" customHeight="1">
      <c r="B78" s="8" t="s">
        <v>72</v>
      </c>
      <c r="C78" s="97">
        <v>1200000</v>
      </c>
      <c r="D78" s="97">
        <v>1200000</v>
      </c>
      <c r="E78" s="106">
        <v>0</v>
      </c>
      <c r="F78" s="106">
        <v>0</v>
      </c>
      <c r="G78" s="106">
        <v>0</v>
      </c>
      <c r="H78" s="106">
        <v>0</v>
      </c>
      <c r="I78" s="106">
        <v>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0</v>
      </c>
      <c r="Q78" s="106">
        <f>E78+F78+G78+H78+I78+J78+K78+L78+M78+N78+O78+P78</f>
        <v>0</v>
      </c>
      <c r="R78" s="10">
        <f t="shared" si="19"/>
        <v>0</v>
      </c>
    </row>
    <row r="79" spans="2:18" ht="29.25" customHeight="1">
      <c r="B79" s="8" t="s">
        <v>73</v>
      </c>
      <c r="C79" s="97"/>
      <c r="D79" s="97"/>
      <c r="E79" s="106">
        <v>0</v>
      </c>
      <c r="F79" s="106">
        <v>0</v>
      </c>
      <c r="G79" s="106">
        <v>0</v>
      </c>
      <c r="H79" s="106">
        <v>0</v>
      </c>
      <c r="I79" s="106">
        <v>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6">
        <f>E79+F79+G79+H79+I79+J79+K79+L79+M79+N79+O79+P79</f>
        <v>0</v>
      </c>
      <c r="R79" s="10">
        <f t="shared" si="19"/>
        <v>0</v>
      </c>
    </row>
    <row r="80" spans="2:18" ht="35.25" customHeight="1">
      <c r="B80" s="8" t="s">
        <v>74</v>
      </c>
      <c r="C80" s="97"/>
      <c r="D80" s="97"/>
      <c r="E80" s="106">
        <v>0</v>
      </c>
      <c r="F80" s="106">
        <v>0</v>
      </c>
      <c r="G80" s="106">
        <v>0</v>
      </c>
      <c r="H80" s="106">
        <v>0</v>
      </c>
      <c r="I80" s="106">
        <v>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f>E80+F80+G80+H80+I80+J80+K80+L80+M80+N80+O80+P80</f>
        <v>0</v>
      </c>
      <c r="R80" s="10">
        <f t="shared" si="19"/>
        <v>0</v>
      </c>
    </row>
    <row r="81" spans="2:18" ht="44.25" customHeight="1" thickBot="1">
      <c r="B81" s="12" t="s">
        <v>75</v>
      </c>
      <c r="C81" s="99"/>
      <c r="D81" s="99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f>E81+F81+G81+H81+I81+J81+K81+L81+M81+N81+O81+P81</f>
        <v>0</v>
      </c>
      <c r="R81" s="10">
        <f>SUM(E81:J81)</f>
        <v>0</v>
      </c>
    </row>
    <row r="82" spans="2:18" ht="18" customHeight="1">
      <c r="B82" s="15"/>
      <c r="C82" s="100"/>
      <c r="D82" s="100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7"/>
    </row>
    <row r="83" spans="2:18" ht="12" customHeight="1" thickBot="1">
      <c r="B83" s="15"/>
      <c r="C83" s="100"/>
      <c r="D83" s="100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8"/>
    </row>
    <row r="84" spans="2:18" ht="33" customHeight="1">
      <c r="B84" s="19" t="s">
        <v>76</v>
      </c>
      <c r="C84" s="102"/>
      <c r="D84" s="102"/>
      <c r="E84" s="20">
        <f>E85+E86+E87+E88+E89</f>
        <v>0</v>
      </c>
      <c r="F84" s="20">
        <f aca="true" t="shared" si="22" ref="F84:P84">F85+F86+F87+F88+F89</f>
        <v>0</v>
      </c>
      <c r="G84" s="20">
        <f t="shared" si="22"/>
        <v>0</v>
      </c>
      <c r="H84" s="20">
        <f t="shared" si="22"/>
        <v>0</v>
      </c>
      <c r="I84" s="20">
        <f t="shared" si="22"/>
        <v>0</v>
      </c>
      <c r="J84" s="20">
        <f t="shared" si="22"/>
        <v>0</v>
      </c>
      <c r="K84" s="20">
        <f t="shared" si="22"/>
        <v>0</v>
      </c>
      <c r="L84" s="20">
        <f t="shared" si="22"/>
        <v>0</v>
      </c>
      <c r="M84" s="20">
        <f t="shared" si="22"/>
        <v>0</v>
      </c>
      <c r="N84" s="20">
        <f t="shared" si="22"/>
        <v>0</v>
      </c>
      <c r="O84" s="20">
        <f t="shared" si="22"/>
        <v>0</v>
      </c>
      <c r="P84" s="20">
        <f t="shared" si="22"/>
        <v>0</v>
      </c>
      <c r="Q84" s="20">
        <f>Q85+Q86+Q87+Q88+Q89</f>
        <v>0</v>
      </c>
      <c r="R84" s="21">
        <f aca="true" t="shared" si="23" ref="R84:R106">+E84</f>
        <v>0</v>
      </c>
    </row>
    <row r="85" spans="2:18" ht="30" customHeight="1">
      <c r="B85" s="8" t="s">
        <v>77</v>
      </c>
      <c r="C85" s="97"/>
      <c r="D85" s="97"/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f>E85+F85+G85+H85+I85+J85+K85+L85+M85+N85+O85+P85</f>
        <v>0</v>
      </c>
      <c r="R85" s="123">
        <f t="shared" si="23"/>
        <v>0</v>
      </c>
    </row>
    <row r="86" spans="2:18" ht="37.5" customHeight="1">
      <c r="B86" s="8" t="s">
        <v>78</v>
      </c>
      <c r="C86" s="97"/>
      <c r="D86" s="97"/>
      <c r="E86" s="106">
        <v>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f>E86+F86+G86+H86+I86+J86+K86+L86+M86+N86+O86+P86</f>
        <v>0</v>
      </c>
      <c r="R86" s="123">
        <f t="shared" si="23"/>
        <v>0</v>
      </c>
    </row>
    <row r="87" spans="2:18" ht="37.5" customHeight="1">
      <c r="B87" s="8" t="s">
        <v>79</v>
      </c>
      <c r="C87" s="97"/>
      <c r="D87" s="97"/>
      <c r="E87" s="106">
        <v>0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f>E87+F87+G87+H87+I87+J87+K87+L87+M87+N87+O87+P87</f>
        <v>0</v>
      </c>
      <c r="R87" s="123">
        <f t="shared" si="23"/>
        <v>0</v>
      </c>
    </row>
    <row r="88" spans="2:18" ht="30" customHeight="1">
      <c r="B88" s="8" t="s">
        <v>80</v>
      </c>
      <c r="C88" s="97"/>
      <c r="D88" s="97"/>
      <c r="E88" s="106">
        <v>0</v>
      </c>
      <c r="F88" s="106">
        <v>0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f>E88+F88+G88+H88+I88+J88+K88+L88+M88+N88+O88+P88</f>
        <v>0</v>
      </c>
      <c r="R88" s="123">
        <f t="shared" si="23"/>
        <v>0</v>
      </c>
    </row>
    <row r="89" spans="2:18" ht="30" customHeight="1">
      <c r="B89" s="8" t="s">
        <v>81</v>
      </c>
      <c r="C89" s="97"/>
      <c r="D89" s="97"/>
      <c r="E89" s="106">
        <v>0</v>
      </c>
      <c r="F89" s="106">
        <v>0</v>
      </c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f>E89+F89+G89+H89+I89+J89+K89+L89+M89+N89+O89+P89</f>
        <v>0</v>
      </c>
      <c r="R89" s="123">
        <f t="shared" si="23"/>
        <v>0</v>
      </c>
    </row>
    <row r="90" spans="2:18" ht="24.95" customHeight="1">
      <c r="B90" s="11" t="s">
        <v>82</v>
      </c>
      <c r="C90" s="98"/>
      <c r="D90" s="98"/>
      <c r="E90" s="105">
        <f>E91+E92+E93-E94</f>
        <v>0</v>
      </c>
      <c r="F90" s="105">
        <f>F91+F92+F93-F94</f>
        <v>0</v>
      </c>
      <c r="G90" s="105">
        <f>G91+G92+G93-G94</f>
        <v>0</v>
      </c>
      <c r="H90" s="105">
        <f aca="true" t="shared" si="24" ref="H90:P90">H91+H92+H93-H94</f>
        <v>0</v>
      </c>
      <c r="I90" s="105">
        <f t="shared" si="24"/>
        <v>0</v>
      </c>
      <c r="J90" s="105">
        <f t="shared" si="24"/>
        <v>0</v>
      </c>
      <c r="K90" s="105">
        <f t="shared" si="24"/>
        <v>0</v>
      </c>
      <c r="L90" s="105">
        <f t="shared" si="24"/>
        <v>0</v>
      </c>
      <c r="M90" s="105">
        <f t="shared" si="24"/>
        <v>0</v>
      </c>
      <c r="N90" s="105">
        <f t="shared" si="24"/>
        <v>0</v>
      </c>
      <c r="O90" s="105">
        <f t="shared" si="24"/>
        <v>0</v>
      </c>
      <c r="P90" s="105">
        <f t="shared" si="24"/>
        <v>0</v>
      </c>
      <c r="Q90" s="105">
        <f>Q91+Q92+Q93-Q94</f>
        <v>0</v>
      </c>
      <c r="R90" s="123">
        <f t="shared" si="23"/>
        <v>0</v>
      </c>
    </row>
    <row r="91" spans="2:18" ht="24.95" customHeight="1">
      <c r="B91" s="8" t="s">
        <v>83</v>
      </c>
      <c r="C91" s="97"/>
      <c r="D91" s="97"/>
      <c r="E91" s="106">
        <v>0</v>
      </c>
      <c r="F91" s="106">
        <v>0</v>
      </c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f>E91+F91+G91+H91+I91+J91+K91+L91+M91+N91+O91+P91</f>
        <v>0</v>
      </c>
      <c r="R91" s="123">
        <f t="shared" si="23"/>
        <v>0</v>
      </c>
    </row>
    <row r="92" spans="2:18" ht="24.95" customHeight="1">
      <c r="B92" s="8" t="s">
        <v>84</v>
      </c>
      <c r="C92" s="97"/>
      <c r="D92" s="97"/>
      <c r="E92" s="106">
        <v>0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f>E92+F92+G92+H92+I92+J92+K92+L92+M92+N92+O92+P92</f>
        <v>0</v>
      </c>
      <c r="R92" s="123">
        <f t="shared" si="23"/>
        <v>0</v>
      </c>
    </row>
    <row r="93" spans="2:18" ht="24.95" customHeight="1">
      <c r="B93" s="8" t="s">
        <v>85</v>
      </c>
      <c r="C93" s="97"/>
      <c r="D93" s="97"/>
      <c r="E93" s="106">
        <v>0</v>
      </c>
      <c r="F93" s="106">
        <v>0</v>
      </c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f>E93+F93+G93+H93+I93+J93+K93+L93+M93+N93+O93+P93</f>
        <v>0</v>
      </c>
      <c r="R93" s="123">
        <f t="shared" si="23"/>
        <v>0</v>
      </c>
    </row>
    <row r="94" spans="2:18" ht="39" customHeight="1">
      <c r="B94" s="8" t="s">
        <v>86</v>
      </c>
      <c r="C94" s="97"/>
      <c r="D94" s="97"/>
      <c r="E94" s="106">
        <v>0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f>E94+F94+G94+H94+I94+J94+K94+L94+M94+N94+O94+P94</f>
        <v>0</v>
      </c>
      <c r="R94" s="123">
        <f t="shared" si="23"/>
        <v>0</v>
      </c>
    </row>
    <row r="95" spans="2:20" ht="28.5" customHeight="1" thickBot="1">
      <c r="B95" s="22" t="s">
        <v>87</v>
      </c>
      <c r="C95" s="103">
        <f>+C22+C28+C38+C59+C67+C77+C48</f>
        <v>6714043346</v>
      </c>
      <c r="D95" s="103">
        <f>+D22+D28+D38+D59+D67+D77+D48</f>
        <v>13598778716</v>
      </c>
      <c r="E95" s="23">
        <f>E22+E28+E38+E48+E59+E67+E77+E84+E90</f>
        <v>255464607.8</v>
      </c>
      <c r="F95" s="23">
        <f>F22+F28+F38+F48+F59+F67+F77+F84+F90</f>
        <v>329821169.74</v>
      </c>
      <c r="G95" s="23">
        <f>G22+G28+G38+G48+G59+G67+G77+G84+G90</f>
        <v>554476871.72</v>
      </c>
      <c r="H95" s="23">
        <f aca="true" t="shared" si="25" ref="H95:P95">H22+H28+H38+H48+H59+H67</f>
        <v>356247205.28</v>
      </c>
      <c r="I95" s="23">
        <f t="shared" si="25"/>
        <v>428327562.45</v>
      </c>
      <c r="J95" s="23">
        <f t="shared" si="25"/>
        <v>413508313.17</v>
      </c>
      <c r="K95" s="23">
        <f t="shared" si="25"/>
        <v>360949038.28</v>
      </c>
      <c r="L95" s="23">
        <f t="shared" si="25"/>
        <v>1204267778.77</v>
      </c>
      <c r="M95" s="23">
        <f t="shared" si="25"/>
        <v>1267247686.18</v>
      </c>
      <c r="N95" s="23">
        <f t="shared" si="25"/>
        <v>1373029102.89</v>
      </c>
      <c r="O95" s="23">
        <f t="shared" si="25"/>
        <v>3327648517.9500003</v>
      </c>
      <c r="P95" s="23">
        <f t="shared" si="25"/>
        <v>0</v>
      </c>
      <c r="Q95" s="23">
        <f>Q22+Q28+Q38+Q48+Q59+Q67+Q77+Q84+Q90</f>
        <v>9870987854.230001</v>
      </c>
      <c r="R95" s="24">
        <f>+R77+R67+R59+R48+R38+R28+R22</f>
        <v>5143110174.52</v>
      </c>
      <c r="T95" s="89"/>
    </row>
    <row r="96" spans="2:18" ht="28.5" customHeight="1">
      <c r="B96" s="25" t="s">
        <v>88</v>
      </c>
      <c r="C96" s="77"/>
      <c r="D96" s="77"/>
      <c r="E96" s="26">
        <f aca="true" t="shared" si="26" ref="E96:O96">E97+E100+E103</f>
        <v>0</v>
      </c>
      <c r="F96" s="26">
        <f t="shared" si="26"/>
        <v>0</v>
      </c>
      <c r="G96" s="26">
        <f t="shared" si="26"/>
        <v>0</v>
      </c>
      <c r="H96" s="27">
        <f t="shared" si="26"/>
        <v>0</v>
      </c>
      <c r="I96" s="27">
        <f t="shared" si="26"/>
        <v>0</v>
      </c>
      <c r="J96" s="27">
        <f t="shared" si="26"/>
        <v>0</v>
      </c>
      <c r="K96" s="27">
        <f t="shared" si="26"/>
        <v>0</v>
      </c>
      <c r="L96" s="27">
        <f t="shared" si="26"/>
        <v>0</v>
      </c>
      <c r="M96" s="27">
        <f t="shared" si="26"/>
        <v>0</v>
      </c>
      <c r="N96" s="27">
        <f t="shared" si="26"/>
        <v>0</v>
      </c>
      <c r="O96" s="27">
        <f t="shared" si="26"/>
        <v>0</v>
      </c>
      <c r="P96" s="27">
        <f>P97+P100+P103</f>
        <v>0</v>
      </c>
      <c r="Q96" s="17">
        <f aca="true" t="shared" si="27" ref="Q96:Q104">E96+F96+G96+H96+I96+J96+K96+L96+M96+N96+O96+P96</f>
        <v>0</v>
      </c>
      <c r="R96" s="123">
        <f t="shared" si="23"/>
        <v>0</v>
      </c>
    </row>
    <row r="97" spans="2:18" ht="28.5" customHeight="1">
      <c r="B97" s="11" t="s">
        <v>89</v>
      </c>
      <c r="C97" s="76"/>
      <c r="D97" s="76"/>
      <c r="E97" s="106">
        <f aca="true" t="shared" si="28" ref="E97:O97">E98+E99</f>
        <v>0</v>
      </c>
      <c r="F97" s="106">
        <f t="shared" si="28"/>
        <v>0</v>
      </c>
      <c r="G97" s="106">
        <f t="shared" si="28"/>
        <v>0</v>
      </c>
      <c r="H97" s="124">
        <f t="shared" si="28"/>
        <v>0</v>
      </c>
      <c r="I97" s="124">
        <f t="shared" si="28"/>
        <v>0</v>
      </c>
      <c r="J97" s="124">
        <f t="shared" si="28"/>
        <v>0</v>
      </c>
      <c r="K97" s="124">
        <f t="shared" si="28"/>
        <v>0</v>
      </c>
      <c r="L97" s="124">
        <f t="shared" si="28"/>
        <v>0</v>
      </c>
      <c r="M97" s="124">
        <f t="shared" si="28"/>
        <v>0</v>
      </c>
      <c r="N97" s="124">
        <f t="shared" si="28"/>
        <v>0</v>
      </c>
      <c r="O97" s="124">
        <f t="shared" si="28"/>
        <v>0</v>
      </c>
      <c r="P97" s="124">
        <f>P98+P99</f>
        <v>0</v>
      </c>
      <c r="Q97" s="106">
        <f t="shared" si="27"/>
        <v>0</v>
      </c>
      <c r="R97" s="123">
        <f t="shared" si="23"/>
        <v>0</v>
      </c>
    </row>
    <row r="98" spans="2:18" ht="38.25" customHeight="1">
      <c r="B98" s="28" t="s">
        <v>90</v>
      </c>
      <c r="C98" s="78"/>
      <c r="D98" s="78"/>
      <c r="E98" s="122">
        <v>0</v>
      </c>
      <c r="F98" s="122">
        <v>0</v>
      </c>
      <c r="G98" s="122">
        <v>0</v>
      </c>
      <c r="H98" s="115">
        <v>0</v>
      </c>
      <c r="I98" s="115">
        <v>0</v>
      </c>
      <c r="J98" s="115">
        <v>0</v>
      </c>
      <c r="K98" s="115">
        <v>0</v>
      </c>
      <c r="L98" s="115">
        <v>0</v>
      </c>
      <c r="M98" s="115">
        <v>0</v>
      </c>
      <c r="N98" s="115">
        <v>0</v>
      </c>
      <c r="O98" s="115">
        <v>0</v>
      </c>
      <c r="P98" s="115">
        <v>0</v>
      </c>
      <c r="Q98" s="106">
        <f t="shared" si="27"/>
        <v>0</v>
      </c>
      <c r="R98" s="123">
        <f t="shared" si="23"/>
        <v>0</v>
      </c>
    </row>
    <row r="99" spans="2:18" ht="39" customHeight="1">
      <c r="B99" s="28" t="s">
        <v>91</v>
      </c>
      <c r="C99" s="78"/>
      <c r="D99" s="78"/>
      <c r="E99" s="122">
        <v>0</v>
      </c>
      <c r="F99" s="122">
        <v>0</v>
      </c>
      <c r="G99" s="122">
        <v>0</v>
      </c>
      <c r="H99" s="115">
        <v>0</v>
      </c>
      <c r="I99" s="115">
        <v>0</v>
      </c>
      <c r="J99" s="115">
        <v>0</v>
      </c>
      <c r="K99" s="115">
        <v>0</v>
      </c>
      <c r="L99" s="115">
        <v>0</v>
      </c>
      <c r="M99" s="115">
        <v>0</v>
      </c>
      <c r="N99" s="115">
        <v>0</v>
      </c>
      <c r="O99" s="115">
        <v>0</v>
      </c>
      <c r="P99" s="115">
        <v>0</v>
      </c>
      <c r="Q99" s="106">
        <f t="shared" si="27"/>
        <v>0</v>
      </c>
      <c r="R99" s="123">
        <f t="shared" si="23"/>
        <v>0</v>
      </c>
    </row>
    <row r="100" spans="2:18" ht="28.5" customHeight="1">
      <c r="B100" s="11" t="s">
        <v>92</v>
      </c>
      <c r="C100" s="76"/>
      <c r="D100" s="76"/>
      <c r="E100" s="106">
        <f>E101+E102</f>
        <v>0</v>
      </c>
      <c r="F100" s="106">
        <f aca="true" t="shared" si="29" ref="F100:O100">F101+F102</f>
        <v>0</v>
      </c>
      <c r="G100" s="106">
        <f t="shared" si="29"/>
        <v>0</v>
      </c>
      <c r="H100" s="124">
        <f t="shared" si="29"/>
        <v>0</v>
      </c>
      <c r="I100" s="124">
        <f t="shared" si="29"/>
        <v>0</v>
      </c>
      <c r="J100" s="124">
        <f t="shared" si="29"/>
        <v>0</v>
      </c>
      <c r="K100" s="124">
        <f t="shared" si="29"/>
        <v>0</v>
      </c>
      <c r="L100" s="124">
        <f t="shared" si="29"/>
        <v>0</v>
      </c>
      <c r="M100" s="124">
        <f>M101+M102</f>
        <v>0</v>
      </c>
      <c r="N100" s="124">
        <f t="shared" si="29"/>
        <v>0</v>
      </c>
      <c r="O100" s="124">
        <f t="shared" si="29"/>
        <v>0</v>
      </c>
      <c r="P100" s="124">
        <f>P101+P102</f>
        <v>0</v>
      </c>
      <c r="Q100" s="106">
        <f t="shared" si="27"/>
        <v>0</v>
      </c>
      <c r="R100" s="123">
        <f t="shared" si="23"/>
        <v>0</v>
      </c>
    </row>
    <row r="101" spans="2:18" ht="24.95" customHeight="1">
      <c r="B101" s="28" t="s">
        <v>93</v>
      </c>
      <c r="C101" s="78"/>
      <c r="D101" s="78"/>
      <c r="E101" s="106">
        <v>0</v>
      </c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f t="shared" si="27"/>
        <v>0</v>
      </c>
      <c r="R101" s="123">
        <f t="shared" si="23"/>
        <v>0</v>
      </c>
    </row>
    <row r="102" spans="2:18" ht="24.95" customHeight="1">
      <c r="B102" s="28" t="s">
        <v>94</v>
      </c>
      <c r="C102" s="78"/>
      <c r="D102" s="78"/>
      <c r="E102" s="106">
        <v>0</v>
      </c>
      <c r="F102" s="106">
        <v>0</v>
      </c>
      <c r="G102" s="106">
        <v>0</v>
      </c>
      <c r="H102" s="124">
        <v>0</v>
      </c>
      <c r="I102" s="124">
        <v>0</v>
      </c>
      <c r="J102" s="124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06">
        <f t="shared" si="27"/>
        <v>0</v>
      </c>
      <c r="R102" s="123">
        <f t="shared" si="23"/>
        <v>0</v>
      </c>
    </row>
    <row r="103" spans="2:18" ht="30" customHeight="1">
      <c r="B103" s="11" t="s">
        <v>95</v>
      </c>
      <c r="C103" s="76"/>
      <c r="D103" s="76"/>
      <c r="E103" s="106">
        <f aca="true" t="shared" si="30" ref="E103:P103">E104</f>
        <v>0</v>
      </c>
      <c r="F103" s="106">
        <f t="shared" si="30"/>
        <v>0</v>
      </c>
      <c r="G103" s="106">
        <f t="shared" si="30"/>
        <v>0</v>
      </c>
      <c r="H103" s="124">
        <f t="shared" si="30"/>
        <v>0</v>
      </c>
      <c r="I103" s="124">
        <f t="shared" si="30"/>
        <v>0</v>
      </c>
      <c r="J103" s="124">
        <f t="shared" si="30"/>
        <v>0</v>
      </c>
      <c r="K103" s="124">
        <f t="shared" si="30"/>
        <v>0</v>
      </c>
      <c r="L103" s="124">
        <f t="shared" si="30"/>
        <v>0</v>
      </c>
      <c r="M103" s="124">
        <f t="shared" si="30"/>
        <v>0</v>
      </c>
      <c r="N103" s="124">
        <f t="shared" si="30"/>
        <v>0</v>
      </c>
      <c r="O103" s="124">
        <f t="shared" si="30"/>
        <v>0</v>
      </c>
      <c r="P103" s="124">
        <f t="shared" si="30"/>
        <v>0</v>
      </c>
      <c r="Q103" s="106">
        <f t="shared" si="27"/>
        <v>0</v>
      </c>
      <c r="R103" s="123">
        <f t="shared" si="23"/>
        <v>0</v>
      </c>
    </row>
    <row r="104" spans="2:18" ht="24.95" customHeight="1">
      <c r="B104" s="28" t="s">
        <v>96</v>
      </c>
      <c r="C104" s="78"/>
      <c r="D104" s="78"/>
      <c r="E104" s="106">
        <v>0</v>
      </c>
      <c r="F104" s="106">
        <v>0</v>
      </c>
      <c r="G104" s="106">
        <v>0</v>
      </c>
      <c r="H104" s="124">
        <v>0</v>
      </c>
      <c r="I104" s="124">
        <v>0</v>
      </c>
      <c r="J104" s="124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06">
        <f t="shared" si="27"/>
        <v>0</v>
      </c>
      <c r="R104" s="123">
        <f t="shared" si="23"/>
        <v>0</v>
      </c>
    </row>
    <row r="105" spans="2:18" ht="28.5" customHeight="1" thickBot="1">
      <c r="B105" s="29" t="s">
        <v>97</v>
      </c>
      <c r="C105" s="79"/>
      <c r="D105" s="79"/>
      <c r="E105" s="30">
        <f aca="true" t="shared" si="31" ref="E105:R105">E97+E100+E103</f>
        <v>0</v>
      </c>
      <c r="F105" s="30">
        <f t="shared" si="31"/>
        <v>0</v>
      </c>
      <c r="G105" s="30">
        <f t="shared" si="31"/>
        <v>0</v>
      </c>
      <c r="H105" s="30">
        <f t="shared" si="31"/>
        <v>0</v>
      </c>
      <c r="I105" s="30">
        <f t="shared" si="31"/>
        <v>0</v>
      </c>
      <c r="J105" s="30">
        <f t="shared" si="31"/>
        <v>0</v>
      </c>
      <c r="K105" s="30">
        <f t="shared" si="31"/>
        <v>0</v>
      </c>
      <c r="L105" s="30">
        <f t="shared" si="31"/>
        <v>0</v>
      </c>
      <c r="M105" s="30">
        <f t="shared" si="31"/>
        <v>0</v>
      </c>
      <c r="N105" s="30">
        <f t="shared" si="31"/>
        <v>0</v>
      </c>
      <c r="O105" s="30">
        <f t="shared" si="31"/>
        <v>0</v>
      </c>
      <c r="P105" s="30">
        <f t="shared" si="31"/>
        <v>0</v>
      </c>
      <c r="Q105" s="30">
        <f t="shared" si="31"/>
        <v>0</v>
      </c>
      <c r="R105" s="109">
        <f t="shared" si="31"/>
        <v>0</v>
      </c>
    </row>
    <row r="106" spans="2:18" ht="26.25" customHeight="1" thickBot="1">
      <c r="B106" s="31" t="s">
        <v>98</v>
      </c>
      <c r="C106" s="125">
        <f>+C95</f>
        <v>6714043346</v>
      </c>
      <c r="D106" s="125">
        <f>+D95</f>
        <v>13598778716</v>
      </c>
      <c r="E106" s="32">
        <f aca="true" t="shared" si="32" ref="E106:P106">E95+E105</f>
        <v>255464607.8</v>
      </c>
      <c r="F106" s="32">
        <f t="shared" si="32"/>
        <v>329821169.74</v>
      </c>
      <c r="G106" s="32">
        <f t="shared" si="32"/>
        <v>554476871.72</v>
      </c>
      <c r="H106" s="33">
        <f t="shared" si="32"/>
        <v>356247205.28</v>
      </c>
      <c r="I106" s="33">
        <f t="shared" si="32"/>
        <v>428327562.45</v>
      </c>
      <c r="J106" s="33">
        <f t="shared" si="32"/>
        <v>413508313.17</v>
      </c>
      <c r="K106" s="33">
        <f t="shared" si="32"/>
        <v>360949038.28</v>
      </c>
      <c r="L106" s="33">
        <f t="shared" si="32"/>
        <v>1204267778.77</v>
      </c>
      <c r="M106" s="33">
        <f t="shared" si="32"/>
        <v>1267247686.18</v>
      </c>
      <c r="N106" s="33">
        <f t="shared" si="32"/>
        <v>1373029102.89</v>
      </c>
      <c r="O106" s="33">
        <f t="shared" si="32"/>
        <v>3327648517.9500003</v>
      </c>
      <c r="P106" s="33">
        <f t="shared" si="32"/>
        <v>0</v>
      </c>
      <c r="Q106" s="32">
        <f>Q95+Q105</f>
        <v>9870987854.230001</v>
      </c>
      <c r="R106" s="32">
        <f t="shared" si="23"/>
        <v>255464607.8</v>
      </c>
    </row>
    <row r="107" spans="2:17" ht="5.25" customHeight="1" thickBot="1">
      <c r="B107" s="34"/>
      <c r="C107" s="80"/>
      <c r="D107" s="80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5"/>
    </row>
    <row r="108" spans="2:18" ht="15.75" customHeight="1">
      <c r="B108" s="110" t="s">
        <v>99</v>
      </c>
      <c r="C108" s="111"/>
      <c r="D108" s="111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3"/>
      <c r="R108" s="114"/>
    </row>
    <row r="109" spans="2:18" ht="3.75" customHeight="1">
      <c r="B109" s="34"/>
      <c r="C109" s="80"/>
      <c r="D109" s="80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39"/>
      <c r="R109" s="35"/>
    </row>
    <row r="110" spans="2:18" ht="18" customHeight="1">
      <c r="B110" s="40" t="s">
        <v>100</v>
      </c>
      <c r="C110" s="82"/>
      <c r="D110" s="82"/>
      <c r="E110" s="116"/>
      <c r="F110" s="116"/>
      <c r="G110" s="116"/>
      <c r="H110" s="116"/>
      <c r="I110" s="116"/>
      <c r="J110" s="116"/>
      <c r="K110" s="116"/>
      <c r="L110" s="117"/>
      <c r="M110" s="117"/>
      <c r="N110" s="117"/>
      <c r="O110" s="117"/>
      <c r="P110" s="117"/>
      <c r="Q110" s="38"/>
      <c r="R110" s="35"/>
    </row>
    <row r="111" spans="2:18" ht="15" customHeight="1">
      <c r="B111" s="42" t="s">
        <v>101</v>
      </c>
      <c r="C111" s="83"/>
      <c r="D111" s="83"/>
      <c r="E111" s="43"/>
      <c r="F111" s="43"/>
      <c r="G111" s="43"/>
      <c r="H111" s="43"/>
      <c r="I111" s="43"/>
      <c r="J111" s="43"/>
      <c r="K111" s="43"/>
      <c r="L111" s="43"/>
      <c r="M111" s="43"/>
      <c r="N111" s="118"/>
      <c r="O111" s="43"/>
      <c r="P111" s="116"/>
      <c r="Q111" s="44"/>
      <c r="R111" s="35"/>
    </row>
    <row r="112" spans="2:18" ht="15" customHeight="1">
      <c r="B112" s="42" t="s">
        <v>109</v>
      </c>
      <c r="C112" s="83"/>
      <c r="D112" s="83"/>
      <c r="E112" s="43"/>
      <c r="F112" s="43"/>
      <c r="G112" s="43"/>
      <c r="H112" s="43"/>
      <c r="I112" s="43"/>
      <c r="J112" s="43"/>
      <c r="K112" s="43"/>
      <c r="L112" s="43"/>
      <c r="M112" s="43"/>
      <c r="N112" s="118"/>
      <c r="O112" s="43"/>
      <c r="P112" s="116"/>
      <c r="Q112" s="44"/>
      <c r="R112" s="35"/>
    </row>
    <row r="113" spans="2:18" ht="15" customHeight="1">
      <c r="B113" s="42" t="s">
        <v>110</v>
      </c>
      <c r="C113" s="83"/>
      <c r="D113" s="83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38"/>
      <c r="R113" s="35"/>
    </row>
    <row r="114" spans="2:20" ht="15" customHeight="1">
      <c r="B114" s="42" t="s">
        <v>111</v>
      </c>
      <c r="C114" s="83"/>
      <c r="D114" s="83"/>
      <c r="E114" s="80"/>
      <c r="F114" s="80"/>
      <c r="G114" s="80"/>
      <c r="H114" s="80"/>
      <c r="I114" s="80"/>
      <c r="J114" s="117"/>
      <c r="K114" s="80"/>
      <c r="L114" s="80"/>
      <c r="M114" s="116"/>
      <c r="N114" s="117"/>
      <c r="O114" s="80"/>
      <c r="P114" s="92"/>
      <c r="Q114" s="45"/>
      <c r="R114" s="35"/>
      <c r="T114" s="88"/>
    </row>
    <row r="115" spans="2:20" ht="15" customHeight="1">
      <c r="B115" s="42" t="s">
        <v>112</v>
      </c>
      <c r="C115" s="83"/>
      <c r="D115" s="83"/>
      <c r="E115" s="80"/>
      <c r="F115" s="80"/>
      <c r="G115" s="80"/>
      <c r="H115" s="80"/>
      <c r="I115" s="80"/>
      <c r="J115" s="117"/>
      <c r="K115" s="80"/>
      <c r="L115" s="80"/>
      <c r="M115" s="116"/>
      <c r="N115" s="117"/>
      <c r="O115" s="80"/>
      <c r="P115" s="92"/>
      <c r="Q115" s="45"/>
      <c r="R115" s="35"/>
      <c r="T115" s="88"/>
    </row>
    <row r="116" spans="2:20" ht="19.5" customHeight="1">
      <c r="B116" s="47" t="s">
        <v>113</v>
      </c>
      <c r="C116" s="84"/>
      <c r="D116" s="84"/>
      <c r="E116" s="80"/>
      <c r="F116" s="80"/>
      <c r="G116" s="80"/>
      <c r="H116" s="80"/>
      <c r="I116" s="80"/>
      <c r="J116" s="80"/>
      <c r="K116" s="80"/>
      <c r="L116" s="80"/>
      <c r="M116" s="80"/>
      <c r="N116" s="118"/>
      <c r="O116" s="80"/>
      <c r="P116" s="118"/>
      <c r="Q116" s="45"/>
      <c r="R116" s="35"/>
      <c r="T116" s="88"/>
    </row>
    <row r="117" spans="2:20" ht="19.5" customHeight="1">
      <c r="B117" s="47"/>
      <c r="C117" s="84"/>
      <c r="D117" s="84"/>
      <c r="E117" s="80"/>
      <c r="F117" s="80"/>
      <c r="G117" s="80"/>
      <c r="H117" s="80"/>
      <c r="I117" s="80"/>
      <c r="J117" s="80"/>
      <c r="K117" s="80"/>
      <c r="L117" s="80"/>
      <c r="M117" s="80"/>
      <c r="N117" s="118"/>
      <c r="O117" s="80"/>
      <c r="P117" s="118"/>
      <c r="Q117" s="45"/>
      <c r="R117" s="35"/>
      <c r="T117" s="88"/>
    </row>
    <row r="118" spans="2:20" ht="19.5" customHeight="1">
      <c r="B118" s="47"/>
      <c r="C118" s="84"/>
      <c r="D118" s="84"/>
      <c r="E118" s="80"/>
      <c r="F118" s="80"/>
      <c r="G118" s="80"/>
      <c r="H118" s="80"/>
      <c r="I118" s="80"/>
      <c r="J118" s="80"/>
      <c r="K118" s="80"/>
      <c r="L118" s="80"/>
      <c r="M118" s="80"/>
      <c r="N118" s="118"/>
      <c r="O118" s="80"/>
      <c r="P118" s="118"/>
      <c r="Q118" s="45"/>
      <c r="R118" s="35"/>
      <c r="T118" s="88"/>
    </row>
    <row r="119" spans="2:20" ht="19.5" customHeight="1">
      <c r="B119" s="47"/>
      <c r="C119" s="84"/>
      <c r="D119" s="84"/>
      <c r="E119" s="80"/>
      <c r="F119" s="80"/>
      <c r="G119" s="80"/>
      <c r="H119" s="80"/>
      <c r="I119" s="80"/>
      <c r="J119" s="80"/>
      <c r="K119" s="80"/>
      <c r="L119" s="80"/>
      <c r="M119" s="80"/>
      <c r="N119" s="118"/>
      <c r="O119" s="80"/>
      <c r="P119" s="118"/>
      <c r="Q119" s="45"/>
      <c r="R119" s="35"/>
      <c r="T119" s="88"/>
    </row>
    <row r="120" spans="2:20" ht="19.5" customHeight="1">
      <c r="B120" s="47"/>
      <c r="C120" s="84"/>
      <c r="D120" s="84"/>
      <c r="E120" s="80"/>
      <c r="F120" s="80"/>
      <c r="G120" s="80"/>
      <c r="H120" s="80"/>
      <c r="I120" s="80"/>
      <c r="J120" s="80"/>
      <c r="K120" s="80"/>
      <c r="L120" s="80"/>
      <c r="M120" s="80"/>
      <c r="N120" s="118"/>
      <c r="O120" s="80"/>
      <c r="P120" s="118"/>
      <c r="Q120" s="45"/>
      <c r="R120" s="35"/>
      <c r="T120" s="88"/>
    </row>
    <row r="121" spans="2:20" ht="19.5" customHeight="1">
      <c r="B121" s="47"/>
      <c r="C121" s="84"/>
      <c r="D121" s="84"/>
      <c r="E121" s="80"/>
      <c r="F121" s="80"/>
      <c r="G121" s="80"/>
      <c r="H121" s="80"/>
      <c r="I121" s="80"/>
      <c r="J121" s="80"/>
      <c r="K121" s="80"/>
      <c r="L121" s="80"/>
      <c r="M121" s="80"/>
      <c r="N121" s="118"/>
      <c r="O121" s="80"/>
      <c r="P121" s="118"/>
      <c r="Q121" s="45"/>
      <c r="R121" s="35"/>
      <c r="T121" s="88"/>
    </row>
    <row r="122" spans="2:20" ht="19.5" customHeight="1">
      <c r="B122" s="47"/>
      <c r="C122" s="84"/>
      <c r="D122" s="84"/>
      <c r="E122" s="80"/>
      <c r="F122" s="80"/>
      <c r="G122" s="80"/>
      <c r="H122" s="80"/>
      <c r="I122" s="80"/>
      <c r="J122" s="80"/>
      <c r="K122" s="80"/>
      <c r="L122" s="80"/>
      <c r="M122" s="80"/>
      <c r="N122" s="118"/>
      <c r="O122" s="80"/>
      <c r="P122" s="118"/>
      <c r="Q122" s="45"/>
      <c r="R122" s="35"/>
      <c r="T122" s="88"/>
    </row>
    <row r="123" spans="2:20" ht="19.5" customHeight="1">
      <c r="B123" s="47"/>
      <c r="C123" s="84"/>
      <c r="D123" s="84"/>
      <c r="E123" s="80"/>
      <c r="F123" s="80"/>
      <c r="G123" s="80"/>
      <c r="H123" s="80"/>
      <c r="I123" s="80"/>
      <c r="J123" s="80"/>
      <c r="K123" s="80"/>
      <c r="L123" s="80"/>
      <c r="M123" s="80"/>
      <c r="N123" s="118"/>
      <c r="O123" s="80"/>
      <c r="P123" s="118"/>
      <c r="Q123" s="45"/>
      <c r="R123" s="35"/>
      <c r="T123" s="88"/>
    </row>
    <row r="124" spans="2:20" ht="19.5" customHeight="1">
      <c r="B124" s="47"/>
      <c r="C124" s="84"/>
      <c r="D124" s="84"/>
      <c r="E124" s="80"/>
      <c r="F124" s="80"/>
      <c r="G124" s="80"/>
      <c r="H124" s="80"/>
      <c r="I124" s="80"/>
      <c r="J124" s="80"/>
      <c r="K124" s="80"/>
      <c r="L124" s="80"/>
      <c r="M124" s="80"/>
      <c r="N124" s="118"/>
      <c r="O124" s="80"/>
      <c r="P124" s="118"/>
      <c r="Q124" s="45"/>
      <c r="R124" s="35"/>
      <c r="T124" s="88"/>
    </row>
    <row r="125" spans="2:20" ht="19.5" customHeight="1">
      <c r="B125" s="36"/>
      <c r="C125" s="81"/>
      <c r="D125" s="81"/>
      <c r="E125" s="132"/>
      <c r="F125" s="132"/>
      <c r="G125" s="80"/>
      <c r="H125" s="132"/>
      <c r="I125" s="132"/>
      <c r="J125" s="80"/>
      <c r="K125" s="80"/>
      <c r="L125" s="80"/>
      <c r="M125" s="80"/>
      <c r="N125" s="118"/>
      <c r="O125" s="80"/>
      <c r="P125" s="118"/>
      <c r="Q125" s="45"/>
      <c r="R125" s="35"/>
      <c r="T125" s="88"/>
    </row>
    <row r="126" spans="2:20" ht="19.5" customHeight="1">
      <c r="B126" s="36"/>
      <c r="C126" s="81"/>
      <c r="D126" s="81"/>
      <c r="E126" s="119"/>
      <c r="F126" s="119"/>
      <c r="G126" s="80"/>
      <c r="H126" s="119"/>
      <c r="I126" s="119"/>
      <c r="J126" s="80"/>
      <c r="K126" s="80"/>
      <c r="L126" s="80"/>
      <c r="M126" s="80"/>
      <c r="N126" s="118"/>
      <c r="O126" s="80"/>
      <c r="P126" s="118"/>
      <c r="Q126" s="45"/>
      <c r="R126" s="35"/>
      <c r="T126" s="88"/>
    </row>
    <row r="127" spans="2:20" ht="19.5" customHeight="1">
      <c r="B127" s="36"/>
      <c r="C127" s="81"/>
      <c r="D127" s="81"/>
      <c r="E127" s="119"/>
      <c r="F127" s="119"/>
      <c r="G127" s="80"/>
      <c r="H127" s="119"/>
      <c r="I127" s="119"/>
      <c r="J127" s="80"/>
      <c r="K127" s="80"/>
      <c r="L127" s="80"/>
      <c r="M127" s="80"/>
      <c r="N127" s="118"/>
      <c r="O127" s="80"/>
      <c r="P127" s="118"/>
      <c r="Q127" s="45"/>
      <c r="R127" s="35"/>
      <c r="T127" s="88"/>
    </row>
    <row r="128" spans="2:20" ht="23.25" customHeight="1">
      <c r="B128" s="48"/>
      <c r="C128" s="85"/>
      <c r="D128" s="85"/>
      <c r="E128" s="139"/>
      <c r="F128" s="139"/>
      <c r="G128" s="80"/>
      <c r="H128" s="139"/>
      <c r="I128" s="139"/>
      <c r="J128" s="80"/>
      <c r="K128" s="80"/>
      <c r="L128" s="80"/>
      <c r="M128" s="80"/>
      <c r="N128" s="118"/>
      <c r="O128" s="80"/>
      <c r="P128" s="118"/>
      <c r="Q128" s="45"/>
      <c r="R128" s="35"/>
      <c r="T128" s="88"/>
    </row>
    <row r="129" spans="2:20" ht="18" customHeight="1">
      <c r="B129" s="49"/>
      <c r="C129" s="86"/>
      <c r="D129" s="86"/>
      <c r="E129" s="140"/>
      <c r="F129" s="140"/>
      <c r="G129" s="80"/>
      <c r="H129" s="140"/>
      <c r="I129" s="140"/>
      <c r="J129" s="80"/>
      <c r="K129" s="80"/>
      <c r="L129" s="80"/>
      <c r="M129" s="80"/>
      <c r="N129" s="118"/>
      <c r="O129" s="80"/>
      <c r="P129" s="118"/>
      <c r="Q129" s="45"/>
      <c r="R129" s="35"/>
      <c r="T129" s="88"/>
    </row>
    <row r="130" spans="2:28" ht="21" customHeight="1" thickBot="1">
      <c r="B130" s="50"/>
      <c r="C130" s="70"/>
      <c r="D130" s="70"/>
      <c r="E130" s="51"/>
      <c r="F130" s="51"/>
      <c r="G130" s="51"/>
      <c r="H130" s="141"/>
      <c r="I130" s="141"/>
      <c r="J130" s="51"/>
      <c r="K130" s="51"/>
      <c r="L130" s="51"/>
      <c r="M130" s="52"/>
      <c r="N130" s="53"/>
      <c r="O130" s="51"/>
      <c r="P130" s="51"/>
      <c r="Q130" s="54"/>
      <c r="R130" s="120"/>
      <c r="V130" s="131"/>
      <c r="W130" s="131"/>
      <c r="AA130" s="55"/>
      <c r="AB130" s="90"/>
    </row>
    <row r="131" spans="2:28" ht="19.5" customHeight="1">
      <c r="B131" s="69"/>
      <c r="C131" s="69"/>
      <c r="D131" s="69"/>
      <c r="N131" s="90"/>
      <c r="Q131" s="56"/>
      <c r="AB131" s="90"/>
    </row>
    <row r="132" spans="2:5" ht="21.75" customHeight="1">
      <c r="B132" s="57"/>
      <c r="C132" s="57"/>
      <c r="D132" s="57"/>
      <c r="E132" s="58"/>
    </row>
    <row r="133" spans="2:17" ht="21.75" customHeight="1">
      <c r="B133" s="129"/>
      <c r="C133" s="129"/>
      <c r="D133" s="129"/>
      <c r="E133" s="129"/>
      <c r="F133" s="129"/>
      <c r="G133" s="37"/>
      <c r="H133" s="59"/>
      <c r="I133" s="60"/>
      <c r="J133" s="37"/>
      <c r="K133" s="37"/>
      <c r="L133" s="37"/>
      <c r="M133" s="90"/>
      <c r="N133" s="37"/>
      <c r="O133" s="37"/>
      <c r="P133" s="90"/>
      <c r="Q133" s="61"/>
    </row>
    <row r="134" spans="8:17" ht="21.75" customHeight="1">
      <c r="H134" s="37"/>
      <c r="I134" s="90"/>
      <c r="L134" s="88"/>
      <c r="M134" s="90"/>
      <c r="P134" s="90"/>
      <c r="Q134" s="90"/>
    </row>
    <row r="135" spans="2:17" ht="21.75" customHeight="1">
      <c r="B135" s="91"/>
      <c r="C135" s="91"/>
      <c r="D135" s="91"/>
      <c r="M135" s="90"/>
      <c r="P135" s="90"/>
      <c r="Q135" s="90"/>
    </row>
    <row r="136" spans="8:17" ht="21.75" customHeight="1">
      <c r="H136" s="90"/>
      <c r="I136" s="37"/>
      <c r="J136" s="37"/>
      <c r="M136" s="90"/>
      <c r="Q136" s="90"/>
    </row>
    <row r="137" spans="9:17" ht="21.75" customHeight="1">
      <c r="I137" s="41"/>
      <c r="Q137" s="90"/>
    </row>
    <row r="138" spans="2:13" ht="21.75" customHeight="1">
      <c r="B138" s="130"/>
      <c r="C138" s="130"/>
      <c r="D138" s="130"/>
      <c r="E138" s="130"/>
      <c r="F138" s="130"/>
      <c r="K138" s="62"/>
      <c r="M138" s="88"/>
    </row>
    <row r="139" spans="2:17" ht="21.75" customHeight="1">
      <c r="B139" s="129"/>
      <c r="C139" s="129"/>
      <c r="D139" s="129"/>
      <c r="E139" s="129"/>
      <c r="F139" s="129"/>
      <c r="Q139" s="89"/>
    </row>
    <row r="140" ht="21.75" customHeight="1"/>
    <row r="141" spans="5:17" ht="21.75" customHeight="1"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</row>
    <row r="142" spans="5:17" ht="21.75" customHeight="1"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</row>
    <row r="143" spans="2:9" ht="21.75" customHeight="1">
      <c r="B143" s="64"/>
      <c r="C143" s="64"/>
      <c r="D143" s="64"/>
      <c r="E143" s="127"/>
      <c r="F143" s="127"/>
      <c r="H143" s="127"/>
      <c r="I143" s="127"/>
    </row>
    <row r="144" spans="2:9" ht="21.75" customHeight="1">
      <c r="B144" s="73"/>
      <c r="C144" s="73"/>
      <c r="D144" s="73"/>
      <c r="E144" s="126"/>
      <c r="F144" s="126"/>
      <c r="H144" s="126"/>
      <c r="I144" s="126"/>
    </row>
    <row r="145" spans="2:9" ht="21.75" customHeight="1">
      <c r="B145" s="72"/>
      <c r="C145" s="72"/>
      <c r="D145" s="72"/>
      <c r="E145" s="127"/>
      <c r="F145" s="128"/>
      <c r="H145" s="128"/>
      <c r="I145" s="128"/>
    </row>
    <row r="146" ht="21.75" customHeight="1">
      <c r="O146" s="90"/>
    </row>
    <row r="147" ht="21.75" customHeight="1"/>
    <row r="148" ht="21.75" customHeight="1">
      <c r="O148" s="74"/>
    </row>
    <row r="149" ht="21.75" customHeight="1">
      <c r="O149" s="74"/>
    </row>
    <row r="150" ht="21.75" customHeight="1">
      <c r="O150" s="74"/>
    </row>
    <row r="151" spans="12:15" ht="21.75" customHeight="1">
      <c r="L151" s="90"/>
      <c r="O151" s="74"/>
    </row>
    <row r="152" spans="12:15" ht="21.75" customHeight="1">
      <c r="L152" s="90"/>
      <c r="O152" s="90"/>
    </row>
    <row r="153" spans="5:12" ht="21.75" customHeight="1">
      <c r="E153" s="90"/>
      <c r="L153" s="90"/>
    </row>
    <row r="154" spans="5:12" ht="21.75" customHeight="1">
      <c r="E154" s="56"/>
      <c r="L154" s="90"/>
    </row>
    <row r="155" ht="21.75" customHeight="1">
      <c r="L155" s="90"/>
    </row>
    <row r="156" ht="21.75" customHeight="1">
      <c r="L156" s="90"/>
    </row>
    <row r="157" spans="5:12" ht="21.75" customHeight="1">
      <c r="E157" s="90"/>
      <c r="L157" s="90"/>
    </row>
    <row r="158" ht="21.75" customHeight="1"/>
    <row r="159" spans="5:12" ht="21.75" customHeight="1">
      <c r="E159" s="88"/>
      <c r="L159" s="90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4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V130:W130"/>
    <mergeCell ref="B15:R15"/>
    <mergeCell ref="B16:R16"/>
    <mergeCell ref="B17:R17"/>
    <mergeCell ref="B18:R18"/>
    <mergeCell ref="E19:R19"/>
    <mergeCell ref="E125:F125"/>
    <mergeCell ref="H125:I125"/>
    <mergeCell ref="E128:F128"/>
    <mergeCell ref="H128:I128"/>
    <mergeCell ref="E129:F129"/>
    <mergeCell ref="H129:I129"/>
    <mergeCell ref="H130:I130"/>
  </mergeCells>
  <printOptions/>
  <pageMargins left="0.7" right="0.7" top="0.75" bottom="0.75" header="0.3" footer="0.3"/>
  <pageSetup horizontalDpi="600" verticalDpi="600" orientation="portrait" r:id="rId2"/>
  <ignoredErrors>
    <ignoredError sqref="R29:R37 R39:R47 R49:R50 R53:R58 R60:R66 R68:R81" formulaRange="1"/>
    <ignoredError sqref="R95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60755-4632-490D-BE17-D19460F7FCE5}">
  <dimension ref="B15:AB159"/>
  <sheetViews>
    <sheetView workbookViewId="0" topLeftCell="A4">
      <selection activeCell="E4" sqref="E1:E1048576"/>
    </sheetView>
  </sheetViews>
  <sheetFormatPr defaultColWidth="9.140625" defaultRowHeight="15"/>
  <cols>
    <col min="1" max="1" width="1.28515625" style="87" customWidth="1"/>
    <col min="2" max="2" width="83.140625" style="87" customWidth="1"/>
    <col min="3" max="3" width="30.28125" style="87" bestFit="1" customWidth="1"/>
    <col min="4" max="4" width="24.7109375" style="87" bestFit="1" customWidth="1"/>
    <col min="5" max="5" width="26.421875" style="87" customWidth="1"/>
    <col min="6" max="6" width="19.8515625" style="87" customWidth="1"/>
    <col min="7" max="7" width="21.140625" style="87" customWidth="1"/>
    <col min="8" max="8" width="22.140625" style="87" customWidth="1"/>
    <col min="9" max="9" width="22.421875" style="87" customWidth="1"/>
    <col min="10" max="10" width="22.7109375" style="87" customWidth="1"/>
    <col min="11" max="11" width="23.140625" style="87" customWidth="1"/>
    <col min="12" max="12" width="24.7109375" style="87" hidden="1" customWidth="1"/>
    <col min="13" max="13" width="25.140625" style="87" hidden="1" customWidth="1"/>
    <col min="14" max="14" width="24.57421875" style="87" hidden="1" customWidth="1"/>
    <col min="15" max="15" width="24.7109375" style="87" hidden="1" customWidth="1"/>
    <col min="16" max="16" width="4.7109375" style="87" hidden="1" customWidth="1"/>
    <col min="17" max="17" width="6.57421875" style="87" hidden="1" customWidth="1"/>
    <col min="18" max="18" width="21.57421875" style="87" bestFit="1" customWidth="1"/>
    <col min="19" max="19" width="3.8515625" style="87" customWidth="1"/>
    <col min="20" max="20" width="19.140625" style="87" customWidth="1"/>
    <col min="21" max="21" width="9.140625" style="87" customWidth="1"/>
    <col min="22" max="22" width="22.28125" style="87" customWidth="1"/>
    <col min="23" max="23" width="105.140625" style="87" customWidth="1"/>
    <col min="24" max="258" width="9.140625" style="87" customWidth="1"/>
    <col min="259" max="259" width="1.28515625" style="87" customWidth="1"/>
    <col min="260" max="260" width="83.140625" style="87" customWidth="1"/>
    <col min="261" max="261" width="21.00390625" style="87" customWidth="1"/>
    <col min="262" max="262" width="19.8515625" style="87" customWidth="1"/>
    <col min="263" max="263" width="21.140625" style="87" customWidth="1"/>
    <col min="264" max="264" width="22.140625" style="87" customWidth="1"/>
    <col min="265" max="265" width="22.421875" style="87" customWidth="1"/>
    <col min="266" max="266" width="22.7109375" style="87" customWidth="1"/>
    <col min="267" max="267" width="23.140625" style="87" customWidth="1"/>
    <col min="268" max="268" width="24.7109375" style="87" customWidth="1"/>
    <col min="269" max="269" width="25.140625" style="87" customWidth="1"/>
    <col min="270" max="270" width="24.57421875" style="87" customWidth="1"/>
    <col min="271" max="271" width="24.7109375" style="87" customWidth="1"/>
    <col min="272" max="272" width="0.71875" style="87" customWidth="1"/>
    <col min="273" max="273" width="22.140625" style="87" customWidth="1"/>
    <col min="274" max="274" width="1.1484375" style="87" customWidth="1"/>
    <col min="275" max="275" width="3.8515625" style="87" customWidth="1"/>
    <col min="276" max="276" width="19.140625" style="87" customWidth="1"/>
    <col min="277" max="277" width="9.140625" style="87" customWidth="1"/>
    <col min="278" max="278" width="22.28125" style="87" customWidth="1"/>
    <col min="279" max="279" width="105.140625" style="87" customWidth="1"/>
    <col min="280" max="514" width="9.140625" style="87" customWidth="1"/>
    <col min="515" max="515" width="1.28515625" style="87" customWidth="1"/>
    <col min="516" max="516" width="83.140625" style="87" customWidth="1"/>
    <col min="517" max="517" width="21.00390625" style="87" customWidth="1"/>
    <col min="518" max="518" width="19.8515625" style="87" customWidth="1"/>
    <col min="519" max="519" width="21.140625" style="87" customWidth="1"/>
    <col min="520" max="520" width="22.140625" style="87" customWidth="1"/>
    <col min="521" max="521" width="22.421875" style="87" customWidth="1"/>
    <col min="522" max="522" width="22.7109375" style="87" customWidth="1"/>
    <col min="523" max="523" width="23.140625" style="87" customWidth="1"/>
    <col min="524" max="524" width="24.7109375" style="87" customWidth="1"/>
    <col min="525" max="525" width="25.140625" style="87" customWidth="1"/>
    <col min="526" max="526" width="24.57421875" style="87" customWidth="1"/>
    <col min="527" max="527" width="24.7109375" style="87" customWidth="1"/>
    <col min="528" max="528" width="0.71875" style="87" customWidth="1"/>
    <col min="529" max="529" width="22.140625" style="87" customWidth="1"/>
    <col min="530" max="530" width="1.1484375" style="87" customWidth="1"/>
    <col min="531" max="531" width="3.8515625" style="87" customWidth="1"/>
    <col min="532" max="532" width="19.140625" style="87" customWidth="1"/>
    <col min="533" max="533" width="9.140625" style="87" customWidth="1"/>
    <col min="534" max="534" width="22.28125" style="87" customWidth="1"/>
    <col min="535" max="535" width="105.140625" style="87" customWidth="1"/>
    <col min="536" max="770" width="9.140625" style="87" customWidth="1"/>
    <col min="771" max="771" width="1.28515625" style="87" customWidth="1"/>
    <col min="772" max="772" width="83.140625" style="87" customWidth="1"/>
    <col min="773" max="773" width="21.00390625" style="87" customWidth="1"/>
    <col min="774" max="774" width="19.8515625" style="87" customWidth="1"/>
    <col min="775" max="775" width="21.140625" style="87" customWidth="1"/>
    <col min="776" max="776" width="22.140625" style="87" customWidth="1"/>
    <col min="777" max="777" width="22.421875" style="87" customWidth="1"/>
    <col min="778" max="778" width="22.7109375" style="87" customWidth="1"/>
    <col min="779" max="779" width="23.140625" style="87" customWidth="1"/>
    <col min="780" max="780" width="24.7109375" style="87" customWidth="1"/>
    <col min="781" max="781" width="25.140625" style="87" customWidth="1"/>
    <col min="782" max="782" width="24.57421875" style="87" customWidth="1"/>
    <col min="783" max="783" width="24.7109375" style="87" customWidth="1"/>
    <col min="784" max="784" width="0.71875" style="87" customWidth="1"/>
    <col min="785" max="785" width="22.140625" style="87" customWidth="1"/>
    <col min="786" max="786" width="1.1484375" style="87" customWidth="1"/>
    <col min="787" max="787" width="3.8515625" style="87" customWidth="1"/>
    <col min="788" max="788" width="19.140625" style="87" customWidth="1"/>
    <col min="789" max="789" width="9.140625" style="87" customWidth="1"/>
    <col min="790" max="790" width="22.28125" style="87" customWidth="1"/>
    <col min="791" max="791" width="105.140625" style="87" customWidth="1"/>
    <col min="792" max="1026" width="9.140625" style="87" customWidth="1"/>
    <col min="1027" max="1027" width="1.28515625" style="87" customWidth="1"/>
    <col min="1028" max="1028" width="83.140625" style="87" customWidth="1"/>
    <col min="1029" max="1029" width="21.00390625" style="87" customWidth="1"/>
    <col min="1030" max="1030" width="19.8515625" style="87" customWidth="1"/>
    <col min="1031" max="1031" width="21.140625" style="87" customWidth="1"/>
    <col min="1032" max="1032" width="22.140625" style="87" customWidth="1"/>
    <col min="1033" max="1033" width="22.421875" style="87" customWidth="1"/>
    <col min="1034" max="1034" width="22.7109375" style="87" customWidth="1"/>
    <col min="1035" max="1035" width="23.140625" style="87" customWidth="1"/>
    <col min="1036" max="1036" width="24.7109375" style="87" customWidth="1"/>
    <col min="1037" max="1037" width="25.140625" style="87" customWidth="1"/>
    <col min="1038" max="1038" width="24.57421875" style="87" customWidth="1"/>
    <col min="1039" max="1039" width="24.7109375" style="87" customWidth="1"/>
    <col min="1040" max="1040" width="0.71875" style="87" customWidth="1"/>
    <col min="1041" max="1041" width="22.140625" style="87" customWidth="1"/>
    <col min="1042" max="1042" width="1.1484375" style="87" customWidth="1"/>
    <col min="1043" max="1043" width="3.8515625" style="87" customWidth="1"/>
    <col min="1044" max="1044" width="19.140625" style="87" customWidth="1"/>
    <col min="1045" max="1045" width="9.140625" style="87" customWidth="1"/>
    <col min="1046" max="1046" width="22.28125" style="87" customWidth="1"/>
    <col min="1047" max="1047" width="105.140625" style="87" customWidth="1"/>
    <col min="1048" max="1282" width="9.140625" style="87" customWidth="1"/>
    <col min="1283" max="1283" width="1.28515625" style="87" customWidth="1"/>
    <col min="1284" max="1284" width="83.140625" style="87" customWidth="1"/>
    <col min="1285" max="1285" width="21.00390625" style="87" customWidth="1"/>
    <col min="1286" max="1286" width="19.8515625" style="87" customWidth="1"/>
    <col min="1287" max="1287" width="21.140625" style="87" customWidth="1"/>
    <col min="1288" max="1288" width="22.140625" style="87" customWidth="1"/>
    <col min="1289" max="1289" width="22.421875" style="87" customWidth="1"/>
    <col min="1290" max="1290" width="22.7109375" style="87" customWidth="1"/>
    <col min="1291" max="1291" width="23.140625" style="87" customWidth="1"/>
    <col min="1292" max="1292" width="24.7109375" style="87" customWidth="1"/>
    <col min="1293" max="1293" width="25.140625" style="87" customWidth="1"/>
    <col min="1294" max="1294" width="24.57421875" style="87" customWidth="1"/>
    <col min="1295" max="1295" width="24.7109375" style="87" customWidth="1"/>
    <col min="1296" max="1296" width="0.71875" style="87" customWidth="1"/>
    <col min="1297" max="1297" width="22.140625" style="87" customWidth="1"/>
    <col min="1298" max="1298" width="1.1484375" style="87" customWidth="1"/>
    <col min="1299" max="1299" width="3.8515625" style="87" customWidth="1"/>
    <col min="1300" max="1300" width="19.140625" style="87" customWidth="1"/>
    <col min="1301" max="1301" width="9.140625" style="87" customWidth="1"/>
    <col min="1302" max="1302" width="22.28125" style="87" customWidth="1"/>
    <col min="1303" max="1303" width="105.140625" style="87" customWidth="1"/>
    <col min="1304" max="1538" width="9.140625" style="87" customWidth="1"/>
    <col min="1539" max="1539" width="1.28515625" style="87" customWidth="1"/>
    <col min="1540" max="1540" width="83.140625" style="87" customWidth="1"/>
    <col min="1541" max="1541" width="21.00390625" style="87" customWidth="1"/>
    <col min="1542" max="1542" width="19.8515625" style="87" customWidth="1"/>
    <col min="1543" max="1543" width="21.140625" style="87" customWidth="1"/>
    <col min="1544" max="1544" width="22.140625" style="87" customWidth="1"/>
    <col min="1545" max="1545" width="22.421875" style="87" customWidth="1"/>
    <col min="1546" max="1546" width="22.7109375" style="87" customWidth="1"/>
    <col min="1547" max="1547" width="23.140625" style="87" customWidth="1"/>
    <col min="1548" max="1548" width="24.7109375" style="87" customWidth="1"/>
    <col min="1549" max="1549" width="25.140625" style="87" customWidth="1"/>
    <col min="1550" max="1550" width="24.57421875" style="87" customWidth="1"/>
    <col min="1551" max="1551" width="24.7109375" style="87" customWidth="1"/>
    <col min="1552" max="1552" width="0.71875" style="87" customWidth="1"/>
    <col min="1553" max="1553" width="22.140625" style="87" customWidth="1"/>
    <col min="1554" max="1554" width="1.1484375" style="87" customWidth="1"/>
    <col min="1555" max="1555" width="3.8515625" style="87" customWidth="1"/>
    <col min="1556" max="1556" width="19.140625" style="87" customWidth="1"/>
    <col min="1557" max="1557" width="9.140625" style="87" customWidth="1"/>
    <col min="1558" max="1558" width="22.28125" style="87" customWidth="1"/>
    <col min="1559" max="1559" width="105.140625" style="87" customWidth="1"/>
    <col min="1560" max="1794" width="9.140625" style="87" customWidth="1"/>
    <col min="1795" max="1795" width="1.28515625" style="87" customWidth="1"/>
    <col min="1796" max="1796" width="83.140625" style="87" customWidth="1"/>
    <col min="1797" max="1797" width="21.00390625" style="87" customWidth="1"/>
    <col min="1798" max="1798" width="19.8515625" style="87" customWidth="1"/>
    <col min="1799" max="1799" width="21.140625" style="87" customWidth="1"/>
    <col min="1800" max="1800" width="22.140625" style="87" customWidth="1"/>
    <col min="1801" max="1801" width="22.421875" style="87" customWidth="1"/>
    <col min="1802" max="1802" width="22.7109375" style="87" customWidth="1"/>
    <col min="1803" max="1803" width="23.140625" style="87" customWidth="1"/>
    <col min="1804" max="1804" width="24.7109375" style="87" customWidth="1"/>
    <col min="1805" max="1805" width="25.140625" style="87" customWidth="1"/>
    <col min="1806" max="1806" width="24.57421875" style="87" customWidth="1"/>
    <col min="1807" max="1807" width="24.7109375" style="87" customWidth="1"/>
    <col min="1808" max="1808" width="0.71875" style="87" customWidth="1"/>
    <col min="1809" max="1809" width="22.140625" style="87" customWidth="1"/>
    <col min="1810" max="1810" width="1.1484375" style="87" customWidth="1"/>
    <col min="1811" max="1811" width="3.8515625" style="87" customWidth="1"/>
    <col min="1812" max="1812" width="19.140625" style="87" customWidth="1"/>
    <col min="1813" max="1813" width="9.140625" style="87" customWidth="1"/>
    <col min="1814" max="1814" width="22.28125" style="87" customWidth="1"/>
    <col min="1815" max="1815" width="105.140625" style="87" customWidth="1"/>
    <col min="1816" max="2050" width="9.140625" style="87" customWidth="1"/>
    <col min="2051" max="2051" width="1.28515625" style="87" customWidth="1"/>
    <col min="2052" max="2052" width="83.140625" style="87" customWidth="1"/>
    <col min="2053" max="2053" width="21.00390625" style="87" customWidth="1"/>
    <col min="2054" max="2054" width="19.8515625" style="87" customWidth="1"/>
    <col min="2055" max="2055" width="21.140625" style="87" customWidth="1"/>
    <col min="2056" max="2056" width="22.140625" style="87" customWidth="1"/>
    <col min="2057" max="2057" width="22.421875" style="87" customWidth="1"/>
    <col min="2058" max="2058" width="22.7109375" style="87" customWidth="1"/>
    <col min="2059" max="2059" width="23.140625" style="87" customWidth="1"/>
    <col min="2060" max="2060" width="24.7109375" style="87" customWidth="1"/>
    <col min="2061" max="2061" width="25.140625" style="87" customWidth="1"/>
    <col min="2062" max="2062" width="24.57421875" style="87" customWidth="1"/>
    <col min="2063" max="2063" width="24.7109375" style="87" customWidth="1"/>
    <col min="2064" max="2064" width="0.71875" style="87" customWidth="1"/>
    <col min="2065" max="2065" width="22.140625" style="87" customWidth="1"/>
    <col min="2066" max="2066" width="1.1484375" style="87" customWidth="1"/>
    <col min="2067" max="2067" width="3.8515625" style="87" customWidth="1"/>
    <col min="2068" max="2068" width="19.140625" style="87" customWidth="1"/>
    <col min="2069" max="2069" width="9.140625" style="87" customWidth="1"/>
    <col min="2070" max="2070" width="22.28125" style="87" customWidth="1"/>
    <col min="2071" max="2071" width="105.140625" style="87" customWidth="1"/>
    <col min="2072" max="2306" width="9.140625" style="87" customWidth="1"/>
    <col min="2307" max="2307" width="1.28515625" style="87" customWidth="1"/>
    <col min="2308" max="2308" width="83.140625" style="87" customWidth="1"/>
    <col min="2309" max="2309" width="21.00390625" style="87" customWidth="1"/>
    <col min="2310" max="2310" width="19.8515625" style="87" customWidth="1"/>
    <col min="2311" max="2311" width="21.140625" style="87" customWidth="1"/>
    <col min="2312" max="2312" width="22.140625" style="87" customWidth="1"/>
    <col min="2313" max="2313" width="22.421875" style="87" customWidth="1"/>
    <col min="2314" max="2314" width="22.7109375" style="87" customWidth="1"/>
    <col min="2315" max="2315" width="23.140625" style="87" customWidth="1"/>
    <col min="2316" max="2316" width="24.7109375" style="87" customWidth="1"/>
    <col min="2317" max="2317" width="25.140625" style="87" customWidth="1"/>
    <col min="2318" max="2318" width="24.57421875" style="87" customWidth="1"/>
    <col min="2319" max="2319" width="24.7109375" style="87" customWidth="1"/>
    <col min="2320" max="2320" width="0.71875" style="87" customWidth="1"/>
    <col min="2321" max="2321" width="22.140625" style="87" customWidth="1"/>
    <col min="2322" max="2322" width="1.1484375" style="87" customWidth="1"/>
    <col min="2323" max="2323" width="3.8515625" style="87" customWidth="1"/>
    <col min="2324" max="2324" width="19.140625" style="87" customWidth="1"/>
    <col min="2325" max="2325" width="9.140625" style="87" customWidth="1"/>
    <col min="2326" max="2326" width="22.28125" style="87" customWidth="1"/>
    <col min="2327" max="2327" width="105.140625" style="87" customWidth="1"/>
    <col min="2328" max="2562" width="9.140625" style="87" customWidth="1"/>
    <col min="2563" max="2563" width="1.28515625" style="87" customWidth="1"/>
    <col min="2564" max="2564" width="83.140625" style="87" customWidth="1"/>
    <col min="2565" max="2565" width="21.00390625" style="87" customWidth="1"/>
    <col min="2566" max="2566" width="19.8515625" style="87" customWidth="1"/>
    <col min="2567" max="2567" width="21.140625" style="87" customWidth="1"/>
    <col min="2568" max="2568" width="22.140625" style="87" customWidth="1"/>
    <col min="2569" max="2569" width="22.421875" style="87" customWidth="1"/>
    <col min="2570" max="2570" width="22.7109375" style="87" customWidth="1"/>
    <col min="2571" max="2571" width="23.140625" style="87" customWidth="1"/>
    <col min="2572" max="2572" width="24.7109375" style="87" customWidth="1"/>
    <col min="2573" max="2573" width="25.140625" style="87" customWidth="1"/>
    <col min="2574" max="2574" width="24.57421875" style="87" customWidth="1"/>
    <col min="2575" max="2575" width="24.7109375" style="87" customWidth="1"/>
    <col min="2576" max="2576" width="0.71875" style="87" customWidth="1"/>
    <col min="2577" max="2577" width="22.140625" style="87" customWidth="1"/>
    <col min="2578" max="2578" width="1.1484375" style="87" customWidth="1"/>
    <col min="2579" max="2579" width="3.8515625" style="87" customWidth="1"/>
    <col min="2580" max="2580" width="19.140625" style="87" customWidth="1"/>
    <col min="2581" max="2581" width="9.140625" style="87" customWidth="1"/>
    <col min="2582" max="2582" width="22.28125" style="87" customWidth="1"/>
    <col min="2583" max="2583" width="105.140625" style="87" customWidth="1"/>
    <col min="2584" max="2818" width="9.140625" style="87" customWidth="1"/>
    <col min="2819" max="2819" width="1.28515625" style="87" customWidth="1"/>
    <col min="2820" max="2820" width="83.140625" style="87" customWidth="1"/>
    <col min="2821" max="2821" width="21.00390625" style="87" customWidth="1"/>
    <col min="2822" max="2822" width="19.8515625" style="87" customWidth="1"/>
    <col min="2823" max="2823" width="21.140625" style="87" customWidth="1"/>
    <col min="2824" max="2824" width="22.140625" style="87" customWidth="1"/>
    <col min="2825" max="2825" width="22.421875" style="87" customWidth="1"/>
    <col min="2826" max="2826" width="22.7109375" style="87" customWidth="1"/>
    <col min="2827" max="2827" width="23.140625" style="87" customWidth="1"/>
    <col min="2828" max="2828" width="24.7109375" style="87" customWidth="1"/>
    <col min="2829" max="2829" width="25.140625" style="87" customWidth="1"/>
    <col min="2830" max="2830" width="24.57421875" style="87" customWidth="1"/>
    <col min="2831" max="2831" width="24.7109375" style="87" customWidth="1"/>
    <col min="2832" max="2832" width="0.71875" style="87" customWidth="1"/>
    <col min="2833" max="2833" width="22.140625" style="87" customWidth="1"/>
    <col min="2834" max="2834" width="1.1484375" style="87" customWidth="1"/>
    <col min="2835" max="2835" width="3.8515625" style="87" customWidth="1"/>
    <col min="2836" max="2836" width="19.140625" style="87" customWidth="1"/>
    <col min="2837" max="2837" width="9.140625" style="87" customWidth="1"/>
    <col min="2838" max="2838" width="22.28125" style="87" customWidth="1"/>
    <col min="2839" max="2839" width="105.140625" style="87" customWidth="1"/>
    <col min="2840" max="3074" width="9.140625" style="87" customWidth="1"/>
    <col min="3075" max="3075" width="1.28515625" style="87" customWidth="1"/>
    <col min="3076" max="3076" width="83.140625" style="87" customWidth="1"/>
    <col min="3077" max="3077" width="21.00390625" style="87" customWidth="1"/>
    <col min="3078" max="3078" width="19.8515625" style="87" customWidth="1"/>
    <col min="3079" max="3079" width="21.140625" style="87" customWidth="1"/>
    <col min="3080" max="3080" width="22.140625" style="87" customWidth="1"/>
    <col min="3081" max="3081" width="22.421875" style="87" customWidth="1"/>
    <col min="3082" max="3082" width="22.7109375" style="87" customWidth="1"/>
    <col min="3083" max="3083" width="23.140625" style="87" customWidth="1"/>
    <col min="3084" max="3084" width="24.7109375" style="87" customWidth="1"/>
    <col min="3085" max="3085" width="25.140625" style="87" customWidth="1"/>
    <col min="3086" max="3086" width="24.57421875" style="87" customWidth="1"/>
    <col min="3087" max="3087" width="24.7109375" style="87" customWidth="1"/>
    <col min="3088" max="3088" width="0.71875" style="87" customWidth="1"/>
    <col min="3089" max="3089" width="22.140625" style="87" customWidth="1"/>
    <col min="3090" max="3090" width="1.1484375" style="87" customWidth="1"/>
    <col min="3091" max="3091" width="3.8515625" style="87" customWidth="1"/>
    <col min="3092" max="3092" width="19.140625" style="87" customWidth="1"/>
    <col min="3093" max="3093" width="9.140625" style="87" customWidth="1"/>
    <col min="3094" max="3094" width="22.28125" style="87" customWidth="1"/>
    <col min="3095" max="3095" width="105.140625" style="87" customWidth="1"/>
    <col min="3096" max="3330" width="9.140625" style="87" customWidth="1"/>
    <col min="3331" max="3331" width="1.28515625" style="87" customWidth="1"/>
    <col min="3332" max="3332" width="83.140625" style="87" customWidth="1"/>
    <col min="3333" max="3333" width="21.00390625" style="87" customWidth="1"/>
    <col min="3334" max="3334" width="19.8515625" style="87" customWidth="1"/>
    <col min="3335" max="3335" width="21.140625" style="87" customWidth="1"/>
    <col min="3336" max="3336" width="22.140625" style="87" customWidth="1"/>
    <col min="3337" max="3337" width="22.421875" style="87" customWidth="1"/>
    <col min="3338" max="3338" width="22.7109375" style="87" customWidth="1"/>
    <col min="3339" max="3339" width="23.140625" style="87" customWidth="1"/>
    <col min="3340" max="3340" width="24.7109375" style="87" customWidth="1"/>
    <col min="3341" max="3341" width="25.140625" style="87" customWidth="1"/>
    <col min="3342" max="3342" width="24.57421875" style="87" customWidth="1"/>
    <col min="3343" max="3343" width="24.7109375" style="87" customWidth="1"/>
    <col min="3344" max="3344" width="0.71875" style="87" customWidth="1"/>
    <col min="3345" max="3345" width="22.140625" style="87" customWidth="1"/>
    <col min="3346" max="3346" width="1.1484375" style="87" customWidth="1"/>
    <col min="3347" max="3347" width="3.8515625" style="87" customWidth="1"/>
    <col min="3348" max="3348" width="19.140625" style="87" customWidth="1"/>
    <col min="3349" max="3349" width="9.140625" style="87" customWidth="1"/>
    <col min="3350" max="3350" width="22.28125" style="87" customWidth="1"/>
    <col min="3351" max="3351" width="105.140625" style="87" customWidth="1"/>
    <col min="3352" max="3586" width="9.140625" style="87" customWidth="1"/>
    <col min="3587" max="3587" width="1.28515625" style="87" customWidth="1"/>
    <col min="3588" max="3588" width="83.140625" style="87" customWidth="1"/>
    <col min="3589" max="3589" width="21.00390625" style="87" customWidth="1"/>
    <col min="3590" max="3590" width="19.8515625" style="87" customWidth="1"/>
    <col min="3591" max="3591" width="21.140625" style="87" customWidth="1"/>
    <col min="3592" max="3592" width="22.140625" style="87" customWidth="1"/>
    <col min="3593" max="3593" width="22.421875" style="87" customWidth="1"/>
    <col min="3594" max="3594" width="22.7109375" style="87" customWidth="1"/>
    <col min="3595" max="3595" width="23.140625" style="87" customWidth="1"/>
    <col min="3596" max="3596" width="24.7109375" style="87" customWidth="1"/>
    <col min="3597" max="3597" width="25.140625" style="87" customWidth="1"/>
    <col min="3598" max="3598" width="24.57421875" style="87" customWidth="1"/>
    <col min="3599" max="3599" width="24.7109375" style="87" customWidth="1"/>
    <col min="3600" max="3600" width="0.71875" style="87" customWidth="1"/>
    <col min="3601" max="3601" width="22.140625" style="87" customWidth="1"/>
    <col min="3602" max="3602" width="1.1484375" style="87" customWidth="1"/>
    <col min="3603" max="3603" width="3.8515625" style="87" customWidth="1"/>
    <col min="3604" max="3604" width="19.140625" style="87" customWidth="1"/>
    <col min="3605" max="3605" width="9.140625" style="87" customWidth="1"/>
    <col min="3606" max="3606" width="22.28125" style="87" customWidth="1"/>
    <col min="3607" max="3607" width="105.140625" style="87" customWidth="1"/>
    <col min="3608" max="3842" width="9.140625" style="87" customWidth="1"/>
    <col min="3843" max="3843" width="1.28515625" style="87" customWidth="1"/>
    <col min="3844" max="3844" width="83.140625" style="87" customWidth="1"/>
    <col min="3845" max="3845" width="21.00390625" style="87" customWidth="1"/>
    <col min="3846" max="3846" width="19.8515625" style="87" customWidth="1"/>
    <col min="3847" max="3847" width="21.140625" style="87" customWidth="1"/>
    <col min="3848" max="3848" width="22.140625" style="87" customWidth="1"/>
    <col min="3849" max="3849" width="22.421875" style="87" customWidth="1"/>
    <col min="3850" max="3850" width="22.7109375" style="87" customWidth="1"/>
    <col min="3851" max="3851" width="23.140625" style="87" customWidth="1"/>
    <col min="3852" max="3852" width="24.7109375" style="87" customWidth="1"/>
    <col min="3853" max="3853" width="25.140625" style="87" customWidth="1"/>
    <col min="3854" max="3854" width="24.57421875" style="87" customWidth="1"/>
    <col min="3855" max="3855" width="24.7109375" style="87" customWidth="1"/>
    <col min="3856" max="3856" width="0.71875" style="87" customWidth="1"/>
    <col min="3857" max="3857" width="22.140625" style="87" customWidth="1"/>
    <col min="3858" max="3858" width="1.1484375" style="87" customWidth="1"/>
    <col min="3859" max="3859" width="3.8515625" style="87" customWidth="1"/>
    <col min="3860" max="3860" width="19.140625" style="87" customWidth="1"/>
    <col min="3861" max="3861" width="9.140625" style="87" customWidth="1"/>
    <col min="3862" max="3862" width="22.28125" style="87" customWidth="1"/>
    <col min="3863" max="3863" width="105.140625" style="87" customWidth="1"/>
    <col min="3864" max="4098" width="9.140625" style="87" customWidth="1"/>
    <col min="4099" max="4099" width="1.28515625" style="87" customWidth="1"/>
    <col min="4100" max="4100" width="83.140625" style="87" customWidth="1"/>
    <col min="4101" max="4101" width="21.00390625" style="87" customWidth="1"/>
    <col min="4102" max="4102" width="19.8515625" style="87" customWidth="1"/>
    <col min="4103" max="4103" width="21.140625" style="87" customWidth="1"/>
    <col min="4104" max="4104" width="22.140625" style="87" customWidth="1"/>
    <col min="4105" max="4105" width="22.421875" style="87" customWidth="1"/>
    <col min="4106" max="4106" width="22.7109375" style="87" customWidth="1"/>
    <col min="4107" max="4107" width="23.140625" style="87" customWidth="1"/>
    <col min="4108" max="4108" width="24.7109375" style="87" customWidth="1"/>
    <col min="4109" max="4109" width="25.140625" style="87" customWidth="1"/>
    <col min="4110" max="4110" width="24.57421875" style="87" customWidth="1"/>
    <col min="4111" max="4111" width="24.7109375" style="87" customWidth="1"/>
    <col min="4112" max="4112" width="0.71875" style="87" customWidth="1"/>
    <col min="4113" max="4113" width="22.140625" style="87" customWidth="1"/>
    <col min="4114" max="4114" width="1.1484375" style="87" customWidth="1"/>
    <col min="4115" max="4115" width="3.8515625" style="87" customWidth="1"/>
    <col min="4116" max="4116" width="19.140625" style="87" customWidth="1"/>
    <col min="4117" max="4117" width="9.140625" style="87" customWidth="1"/>
    <col min="4118" max="4118" width="22.28125" style="87" customWidth="1"/>
    <col min="4119" max="4119" width="105.140625" style="87" customWidth="1"/>
    <col min="4120" max="4354" width="9.140625" style="87" customWidth="1"/>
    <col min="4355" max="4355" width="1.28515625" style="87" customWidth="1"/>
    <col min="4356" max="4356" width="83.140625" style="87" customWidth="1"/>
    <col min="4357" max="4357" width="21.00390625" style="87" customWidth="1"/>
    <col min="4358" max="4358" width="19.8515625" style="87" customWidth="1"/>
    <col min="4359" max="4359" width="21.140625" style="87" customWidth="1"/>
    <col min="4360" max="4360" width="22.140625" style="87" customWidth="1"/>
    <col min="4361" max="4361" width="22.421875" style="87" customWidth="1"/>
    <col min="4362" max="4362" width="22.7109375" style="87" customWidth="1"/>
    <col min="4363" max="4363" width="23.140625" style="87" customWidth="1"/>
    <col min="4364" max="4364" width="24.7109375" style="87" customWidth="1"/>
    <col min="4365" max="4365" width="25.140625" style="87" customWidth="1"/>
    <col min="4366" max="4366" width="24.57421875" style="87" customWidth="1"/>
    <col min="4367" max="4367" width="24.7109375" style="87" customWidth="1"/>
    <col min="4368" max="4368" width="0.71875" style="87" customWidth="1"/>
    <col min="4369" max="4369" width="22.140625" style="87" customWidth="1"/>
    <col min="4370" max="4370" width="1.1484375" style="87" customWidth="1"/>
    <col min="4371" max="4371" width="3.8515625" style="87" customWidth="1"/>
    <col min="4372" max="4372" width="19.140625" style="87" customWidth="1"/>
    <col min="4373" max="4373" width="9.140625" style="87" customWidth="1"/>
    <col min="4374" max="4374" width="22.28125" style="87" customWidth="1"/>
    <col min="4375" max="4375" width="105.140625" style="87" customWidth="1"/>
    <col min="4376" max="4610" width="9.140625" style="87" customWidth="1"/>
    <col min="4611" max="4611" width="1.28515625" style="87" customWidth="1"/>
    <col min="4612" max="4612" width="83.140625" style="87" customWidth="1"/>
    <col min="4613" max="4613" width="21.00390625" style="87" customWidth="1"/>
    <col min="4614" max="4614" width="19.8515625" style="87" customWidth="1"/>
    <col min="4615" max="4615" width="21.140625" style="87" customWidth="1"/>
    <col min="4616" max="4616" width="22.140625" style="87" customWidth="1"/>
    <col min="4617" max="4617" width="22.421875" style="87" customWidth="1"/>
    <col min="4618" max="4618" width="22.7109375" style="87" customWidth="1"/>
    <col min="4619" max="4619" width="23.140625" style="87" customWidth="1"/>
    <col min="4620" max="4620" width="24.7109375" style="87" customWidth="1"/>
    <col min="4621" max="4621" width="25.140625" style="87" customWidth="1"/>
    <col min="4622" max="4622" width="24.57421875" style="87" customWidth="1"/>
    <col min="4623" max="4623" width="24.7109375" style="87" customWidth="1"/>
    <col min="4624" max="4624" width="0.71875" style="87" customWidth="1"/>
    <col min="4625" max="4625" width="22.140625" style="87" customWidth="1"/>
    <col min="4626" max="4626" width="1.1484375" style="87" customWidth="1"/>
    <col min="4627" max="4627" width="3.8515625" style="87" customWidth="1"/>
    <col min="4628" max="4628" width="19.140625" style="87" customWidth="1"/>
    <col min="4629" max="4629" width="9.140625" style="87" customWidth="1"/>
    <col min="4630" max="4630" width="22.28125" style="87" customWidth="1"/>
    <col min="4631" max="4631" width="105.140625" style="87" customWidth="1"/>
    <col min="4632" max="4866" width="9.140625" style="87" customWidth="1"/>
    <col min="4867" max="4867" width="1.28515625" style="87" customWidth="1"/>
    <col min="4868" max="4868" width="83.140625" style="87" customWidth="1"/>
    <col min="4869" max="4869" width="21.00390625" style="87" customWidth="1"/>
    <col min="4870" max="4870" width="19.8515625" style="87" customWidth="1"/>
    <col min="4871" max="4871" width="21.140625" style="87" customWidth="1"/>
    <col min="4872" max="4872" width="22.140625" style="87" customWidth="1"/>
    <col min="4873" max="4873" width="22.421875" style="87" customWidth="1"/>
    <col min="4874" max="4874" width="22.7109375" style="87" customWidth="1"/>
    <col min="4875" max="4875" width="23.140625" style="87" customWidth="1"/>
    <col min="4876" max="4876" width="24.7109375" style="87" customWidth="1"/>
    <col min="4877" max="4877" width="25.140625" style="87" customWidth="1"/>
    <col min="4878" max="4878" width="24.57421875" style="87" customWidth="1"/>
    <col min="4879" max="4879" width="24.7109375" style="87" customWidth="1"/>
    <col min="4880" max="4880" width="0.71875" style="87" customWidth="1"/>
    <col min="4881" max="4881" width="22.140625" style="87" customWidth="1"/>
    <col min="4882" max="4882" width="1.1484375" style="87" customWidth="1"/>
    <col min="4883" max="4883" width="3.8515625" style="87" customWidth="1"/>
    <col min="4884" max="4884" width="19.140625" style="87" customWidth="1"/>
    <col min="4885" max="4885" width="9.140625" style="87" customWidth="1"/>
    <col min="4886" max="4886" width="22.28125" style="87" customWidth="1"/>
    <col min="4887" max="4887" width="105.140625" style="87" customWidth="1"/>
    <col min="4888" max="5122" width="9.140625" style="87" customWidth="1"/>
    <col min="5123" max="5123" width="1.28515625" style="87" customWidth="1"/>
    <col min="5124" max="5124" width="83.140625" style="87" customWidth="1"/>
    <col min="5125" max="5125" width="21.00390625" style="87" customWidth="1"/>
    <col min="5126" max="5126" width="19.8515625" style="87" customWidth="1"/>
    <col min="5127" max="5127" width="21.140625" style="87" customWidth="1"/>
    <col min="5128" max="5128" width="22.140625" style="87" customWidth="1"/>
    <col min="5129" max="5129" width="22.421875" style="87" customWidth="1"/>
    <col min="5130" max="5130" width="22.7109375" style="87" customWidth="1"/>
    <col min="5131" max="5131" width="23.140625" style="87" customWidth="1"/>
    <col min="5132" max="5132" width="24.7109375" style="87" customWidth="1"/>
    <col min="5133" max="5133" width="25.140625" style="87" customWidth="1"/>
    <col min="5134" max="5134" width="24.57421875" style="87" customWidth="1"/>
    <col min="5135" max="5135" width="24.7109375" style="87" customWidth="1"/>
    <col min="5136" max="5136" width="0.71875" style="87" customWidth="1"/>
    <col min="5137" max="5137" width="22.140625" style="87" customWidth="1"/>
    <col min="5138" max="5138" width="1.1484375" style="87" customWidth="1"/>
    <col min="5139" max="5139" width="3.8515625" style="87" customWidth="1"/>
    <col min="5140" max="5140" width="19.140625" style="87" customWidth="1"/>
    <col min="5141" max="5141" width="9.140625" style="87" customWidth="1"/>
    <col min="5142" max="5142" width="22.28125" style="87" customWidth="1"/>
    <col min="5143" max="5143" width="105.140625" style="87" customWidth="1"/>
    <col min="5144" max="5378" width="9.140625" style="87" customWidth="1"/>
    <col min="5379" max="5379" width="1.28515625" style="87" customWidth="1"/>
    <col min="5380" max="5380" width="83.140625" style="87" customWidth="1"/>
    <col min="5381" max="5381" width="21.00390625" style="87" customWidth="1"/>
    <col min="5382" max="5382" width="19.8515625" style="87" customWidth="1"/>
    <col min="5383" max="5383" width="21.140625" style="87" customWidth="1"/>
    <col min="5384" max="5384" width="22.140625" style="87" customWidth="1"/>
    <col min="5385" max="5385" width="22.421875" style="87" customWidth="1"/>
    <col min="5386" max="5386" width="22.7109375" style="87" customWidth="1"/>
    <col min="5387" max="5387" width="23.140625" style="87" customWidth="1"/>
    <col min="5388" max="5388" width="24.7109375" style="87" customWidth="1"/>
    <col min="5389" max="5389" width="25.140625" style="87" customWidth="1"/>
    <col min="5390" max="5390" width="24.57421875" style="87" customWidth="1"/>
    <col min="5391" max="5391" width="24.7109375" style="87" customWidth="1"/>
    <col min="5392" max="5392" width="0.71875" style="87" customWidth="1"/>
    <col min="5393" max="5393" width="22.140625" style="87" customWidth="1"/>
    <col min="5394" max="5394" width="1.1484375" style="87" customWidth="1"/>
    <col min="5395" max="5395" width="3.8515625" style="87" customWidth="1"/>
    <col min="5396" max="5396" width="19.140625" style="87" customWidth="1"/>
    <col min="5397" max="5397" width="9.140625" style="87" customWidth="1"/>
    <col min="5398" max="5398" width="22.28125" style="87" customWidth="1"/>
    <col min="5399" max="5399" width="105.140625" style="87" customWidth="1"/>
    <col min="5400" max="5634" width="9.140625" style="87" customWidth="1"/>
    <col min="5635" max="5635" width="1.28515625" style="87" customWidth="1"/>
    <col min="5636" max="5636" width="83.140625" style="87" customWidth="1"/>
    <col min="5637" max="5637" width="21.00390625" style="87" customWidth="1"/>
    <col min="5638" max="5638" width="19.8515625" style="87" customWidth="1"/>
    <col min="5639" max="5639" width="21.140625" style="87" customWidth="1"/>
    <col min="5640" max="5640" width="22.140625" style="87" customWidth="1"/>
    <col min="5641" max="5641" width="22.421875" style="87" customWidth="1"/>
    <col min="5642" max="5642" width="22.7109375" style="87" customWidth="1"/>
    <col min="5643" max="5643" width="23.140625" style="87" customWidth="1"/>
    <col min="5644" max="5644" width="24.7109375" style="87" customWidth="1"/>
    <col min="5645" max="5645" width="25.140625" style="87" customWidth="1"/>
    <col min="5646" max="5646" width="24.57421875" style="87" customWidth="1"/>
    <col min="5647" max="5647" width="24.7109375" style="87" customWidth="1"/>
    <col min="5648" max="5648" width="0.71875" style="87" customWidth="1"/>
    <col min="5649" max="5649" width="22.140625" style="87" customWidth="1"/>
    <col min="5650" max="5650" width="1.1484375" style="87" customWidth="1"/>
    <col min="5651" max="5651" width="3.8515625" style="87" customWidth="1"/>
    <col min="5652" max="5652" width="19.140625" style="87" customWidth="1"/>
    <col min="5653" max="5653" width="9.140625" style="87" customWidth="1"/>
    <col min="5654" max="5654" width="22.28125" style="87" customWidth="1"/>
    <col min="5655" max="5655" width="105.140625" style="87" customWidth="1"/>
    <col min="5656" max="5890" width="9.140625" style="87" customWidth="1"/>
    <col min="5891" max="5891" width="1.28515625" style="87" customWidth="1"/>
    <col min="5892" max="5892" width="83.140625" style="87" customWidth="1"/>
    <col min="5893" max="5893" width="21.00390625" style="87" customWidth="1"/>
    <col min="5894" max="5894" width="19.8515625" style="87" customWidth="1"/>
    <col min="5895" max="5895" width="21.140625" style="87" customWidth="1"/>
    <col min="5896" max="5896" width="22.140625" style="87" customWidth="1"/>
    <col min="5897" max="5897" width="22.421875" style="87" customWidth="1"/>
    <col min="5898" max="5898" width="22.7109375" style="87" customWidth="1"/>
    <col min="5899" max="5899" width="23.140625" style="87" customWidth="1"/>
    <col min="5900" max="5900" width="24.7109375" style="87" customWidth="1"/>
    <col min="5901" max="5901" width="25.140625" style="87" customWidth="1"/>
    <col min="5902" max="5902" width="24.57421875" style="87" customWidth="1"/>
    <col min="5903" max="5903" width="24.7109375" style="87" customWidth="1"/>
    <col min="5904" max="5904" width="0.71875" style="87" customWidth="1"/>
    <col min="5905" max="5905" width="22.140625" style="87" customWidth="1"/>
    <col min="5906" max="5906" width="1.1484375" style="87" customWidth="1"/>
    <col min="5907" max="5907" width="3.8515625" style="87" customWidth="1"/>
    <col min="5908" max="5908" width="19.140625" style="87" customWidth="1"/>
    <col min="5909" max="5909" width="9.140625" style="87" customWidth="1"/>
    <col min="5910" max="5910" width="22.28125" style="87" customWidth="1"/>
    <col min="5911" max="5911" width="105.140625" style="87" customWidth="1"/>
    <col min="5912" max="6146" width="9.140625" style="87" customWidth="1"/>
    <col min="6147" max="6147" width="1.28515625" style="87" customWidth="1"/>
    <col min="6148" max="6148" width="83.140625" style="87" customWidth="1"/>
    <col min="6149" max="6149" width="21.00390625" style="87" customWidth="1"/>
    <col min="6150" max="6150" width="19.8515625" style="87" customWidth="1"/>
    <col min="6151" max="6151" width="21.140625" style="87" customWidth="1"/>
    <col min="6152" max="6152" width="22.140625" style="87" customWidth="1"/>
    <col min="6153" max="6153" width="22.421875" style="87" customWidth="1"/>
    <col min="6154" max="6154" width="22.7109375" style="87" customWidth="1"/>
    <col min="6155" max="6155" width="23.140625" style="87" customWidth="1"/>
    <col min="6156" max="6156" width="24.7109375" style="87" customWidth="1"/>
    <col min="6157" max="6157" width="25.140625" style="87" customWidth="1"/>
    <col min="6158" max="6158" width="24.57421875" style="87" customWidth="1"/>
    <col min="6159" max="6159" width="24.7109375" style="87" customWidth="1"/>
    <col min="6160" max="6160" width="0.71875" style="87" customWidth="1"/>
    <col min="6161" max="6161" width="22.140625" style="87" customWidth="1"/>
    <col min="6162" max="6162" width="1.1484375" style="87" customWidth="1"/>
    <col min="6163" max="6163" width="3.8515625" style="87" customWidth="1"/>
    <col min="6164" max="6164" width="19.140625" style="87" customWidth="1"/>
    <col min="6165" max="6165" width="9.140625" style="87" customWidth="1"/>
    <col min="6166" max="6166" width="22.28125" style="87" customWidth="1"/>
    <col min="6167" max="6167" width="105.140625" style="87" customWidth="1"/>
    <col min="6168" max="6402" width="9.140625" style="87" customWidth="1"/>
    <col min="6403" max="6403" width="1.28515625" style="87" customWidth="1"/>
    <col min="6404" max="6404" width="83.140625" style="87" customWidth="1"/>
    <col min="6405" max="6405" width="21.00390625" style="87" customWidth="1"/>
    <col min="6406" max="6406" width="19.8515625" style="87" customWidth="1"/>
    <col min="6407" max="6407" width="21.140625" style="87" customWidth="1"/>
    <col min="6408" max="6408" width="22.140625" style="87" customWidth="1"/>
    <col min="6409" max="6409" width="22.421875" style="87" customWidth="1"/>
    <col min="6410" max="6410" width="22.7109375" style="87" customWidth="1"/>
    <col min="6411" max="6411" width="23.140625" style="87" customWidth="1"/>
    <col min="6412" max="6412" width="24.7109375" style="87" customWidth="1"/>
    <col min="6413" max="6413" width="25.140625" style="87" customWidth="1"/>
    <col min="6414" max="6414" width="24.57421875" style="87" customWidth="1"/>
    <col min="6415" max="6415" width="24.7109375" style="87" customWidth="1"/>
    <col min="6416" max="6416" width="0.71875" style="87" customWidth="1"/>
    <col min="6417" max="6417" width="22.140625" style="87" customWidth="1"/>
    <col min="6418" max="6418" width="1.1484375" style="87" customWidth="1"/>
    <col min="6419" max="6419" width="3.8515625" style="87" customWidth="1"/>
    <col min="6420" max="6420" width="19.140625" style="87" customWidth="1"/>
    <col min="6421" max="6421" width="9.140625" style="87" customWidth="1"/>
    <col min="6422" max="6422" width="22.28125" style="87" customWidth="1"/>
    <col min="6423" max="6423" width="105.140625" style="87" customWidth="1"/>
    <col min="6424" max="6658" width="9.140625" style="87" customWidth="1"/>
    <col min="6659" max="6659" width="1.28515625" style="87" customWidth="1"/>
    <col min="6660" max="6660" width="83.140625" style="87" customWidth="1"/>
    <col min="6661" max="6661" width="21.00390625" style="87" customWidth="1"/>
    <col min="6662" max="6662" width="19.8515625" style="87" customWidth="1"/>
    <col min="6663" max="6663" width="21.140625" style="87" customWidth="1"/>
    <col min="6664" max="6664" width="22.140625" style="87" customWidth="1"/>
    <col min="6665" max="6665" width="22.421875" style="87" customWidth="1"/>
    <col min="6666" max="6666" width="22.7109375" style="87" customWidth="1"/>
    <col min="6667" max="6667" width="23.140625" style="87" customWidth="1"/>
    <col min="6668" max="6668" width="24.7109375" style="87" customWidth="1"/>
    <col min="6669" max="6669" width="25.140625" style="87" customWidth="1"/>
    <col min="6670" max="6670" width="24.57421875" style="87" customWidth="1"/>
    <col min="6671" max="6671" width="24.7109375" style="87" customWidth="1"/>
    <col min="6672" max="6672" width="0.71875" style="87" customWidth="1"/>
    <col min="6673" max="6673" width="22.140625" style="87" customWidth="1"/>
    <col min="6674" max="6674" width="1.1484375" style="87" customWidth="1"/>
    <col min="6675" max="6675" width="3.8515625" style="87" customWidth="1"/>
    <col min="6676" max="6676" width="19.140625" style="87" customWidth="1"/>
    <col min="6677" max="6677" width="9.140625" style="87" customWidth="1"/>
    <col min="6678" max="6678" width="22.28125" style="87" customWidth="1"/>
    <col min="6679" max="6679" width="105.140625" style="87" customWidth="1"/>
    <col min="6680" max="6914" width="9.140625" style="87" customWidth="1"/>
    <col min="6915" max="6915" width="1.28515625" style="87" customWidth="1"/>
    <col min="6916" max="6916" width="83.140625" style="87" customWidth="1"/>
    <col min="6917" max="6917" width="21.00390625" style="87" customWidth="1"/>
    <col min="6918" max="6918" width="19.8515625" style="87" customWidth="1"/>
    <col min="6919" max="6919" width="21.140625" style="87" customWidth="1"/>
    <col min="6920" max="6920" width="22.140625" style="87" customWidth="1"/>
    <col min="6921" max="6921" width="22.421875" style="87" customWidth="1"/>
    <col min="6922" max="6922" width="22.7109375" style="87" customWidth="1"/>
    <col min="6923" max="6923" width="23.140625" style="87" customWidth="1"/>
    <col min="6924" max="6924" width="24.7109375" style="87" customWidth="1"/>
    <col min="6925" max="6925" width="25.140625" style="87" customWidth="1"/>
    <col min="6926" max="6926" width="24.57421875" style="87" customWidth="1"/>
    <col min="6927" max="6927" width="24.7109375" style="87" customWidth="1"/>
    <col min="6928" max="6928" width="0.71875" style="87" customWidth="1"/>
    <col min="6929" max="6929" width="22.140625" style="87" customWidth="1"/>
    <col min="6930" max="6930" width="1.1484375" style="87" customWidth="1"/>
    <col min="6931" max="6931" width="3.8515625" style="87" customWidth="1"/>
    <col min="6932" max="6932" width="19.140625" style="87" customWidth="1"/>
    <col min="6933" max="6933" width="9.140625" style="87" customWidth="1"/>
    <col min="6934" max="6934" width="22.28125" style="87" customWidth="1"/>
    <col min="6935" max="6935" width="105.140625" style="87" customWidth="1"/>
    <col min="6936" max="7170" width="9.140625" style="87" customWidth="1"/>
    <col min="7171" max="7171" width="1.28515625" style="87" customWidth="1"/>
    <col min="7172" max="7172" width="83.140625" style="87" customWidth="1"/>
    <col min="7173" max="7173" width="21.00390625" style="87" customWidth="1"/>
    <col min="7174" max="7174" width="19.8515625" style="87" customWidth="1"/>
    <col min="7175" max="7175" width="21.140625" style="87" customWidth="1"/>
    <col min="7176" max="7176" width="22.140625" style="87" customWidth="1"/>
    <col min="7177" max="7177" width="22.421875" style="87" customWidth="1"/>
    <col min="7178" max="7178" width="22.7109375" style="87" customWidth="1"/>
    <col min="7179" max="7179" width="23.140625" style="87" customWidth="1"/>
    <col min="7180" max="7180" width="24.7109375" style="87" customWidth="1"/>
    <col min="7181" max="7181" width="25.140625" style="87" customWidth="1"/>
    <col min="7182" max="7182" width="24.57421875" style="87" customWidth="1"/>
    <col min="7183" max="7183" width="24.7109375" style="87" customWidth="1"/>
    <col min="7184" max="7184" width="0.71875" style="87" customWidth="1"/>
    <col min="7185" max="7185" width="22.140625" style="87" customWidth="1"/>
    <col min="7186" max="7186" width="1.1484375" style="87" customWidth="1"/>
    <col min="7187" max="7187" width="3.8515625" style="87" customWidth="1"/>
    <col min="7188" max="7188" width="19.140625" style="87" customWidth="1"/>
    <col min="7189" max="7189" width="9.140625" style="87" customWidth="1"/>
    <col min="7190" max="7190" width="22.28125" style="87" customWidth="1"/>
    <col min="7191" max="7191" width="105.140625" style="87" customWidth="1"/>
    <col min="7192" max="7426" width="9.140625" style="87" customWidth="1"/>
    <col min="7427" max="7427" width="1.28515625" style="87" customWidth="1"/>
    <col min="7428" max="7428" width="83.140625" style="87" customWidth="1"/>
    <col min="7429" max="7429" width="21.00390625" style="87" customWidth="1"/>
    <col min="7430" max="7430" width="19.8515625" style="87" customWidth="1"/>
    <col min="7431" max="7431" width="21.140625" style="87" customWidth="1"/>
    <col min="7432" max="7432" width="22.140625" style="87" customWidth="1"/>
    <col min="7433" max="7433" width="22.421875" style="87" customWidth="1"/>
    <col min="7434" max="7434" width="22.7109375" style="87" customWidth="1"/>
    <col min="7435" max="7435" width="23.140625" style="87" customWidth="1"/>
    <col min="7436" max="7436" width="24.7109375" style="87" customWidth="1"/>
    <col min="7437" max="7437" width="25.140625" style="87" customWidth="1"/>
    <col min="7438" max="7438" width="24.57421875" style="87" customWidth="1"/>
    <col min="7439" max="7439" width="24.7109375" style="87" customWidth="1"/>
    <col min="7440" max="7440" width="0.71875" style="87" customWidth="1"/>
    <col min="7441" max="7441" width="22.140625" style="87" customWidth="1"/>
    <col min="7442" max="7442" width="1.1484375" style="87" customWidth="1"/>
    <col min="7443" max="7443" width="3.8515625" style="87" customWidth="1"/>
    <col min="7444" max="7444" width="19.140625" style="87" customWidth="1"/>
    <col min="7445" max="7445" width="9.140625" style="87" customWidth="1"/>
    <col min="7446" max="7446" width="22.28125" style="87" customWidth="1"/>
    <col min="7447" max="7447" width="105.140625" style="87" customWidth="1"/>
    <col min="7448" max="7682" width="9.140625" style="87" customWidth="1"/>
    <col min="7683" max="7683" width="1.28515625" style="87" customWidth="1"/>
    <col min="7684" max="7684" width="83.140625" style="87" customWidth="1"/>
    <col min="7685" max="7685" width="21.00390625" style="87" customWidth="1"/>
    <col min="7686" max="7686" width="19.8515625" style="87" customWidth="1"/>
    <col min="7687" max="7687" width="21.140625" style="87" customWidth="1"/>
    <col min="7688" max="7688" width="22.140625" style="87" customWidth="1"/>
    <col min="7689" max="7689" width="22.421875" style="87" customWidth="1"/>
    <col min="7690" max="7690" width="22.7109375" style="87" customWidth="1"/>
    <col min="7691" max="7691" width="23.140625" style="87" customWidth="1"/>
    <col min="7692" max="7692" width="24.7109375" style="87" customWidth="1"/>
    <col min="7693" max="7693" width="25.140625" style="87" customWidth="1"/>
    <col min="7694" max="7694" width="24.57421875" style="87" customWidth="1"/>
    <col min="7695" max="7695" width="24.7109375" style="87" customWidth="1"/>
    <col min="7696" max="7696" width="0.71875" style="87" customWidth="1"/>
    <col min="7697" max="7697" width="22.140625" style="87" customWidth="1"/>
    <col min="7698" max="7698" width="1.1484375" style="87" customWidth="1"/>
    <col min="7699" max="7699" width="3.8515625" style="87" customWidth="1"/>
    <col min="7700" max="7700" width="19.140625" style="87" customWidth="1"/>
    <col min="7701" max="7701" width="9.140625" style="87" customWidth="1"/>
    <col min="7702" max="7702" width="22.28125" style="87" customWidth="1"/>
    <col min="7703" max="7703" width="105.140625" style="87" customWidth="1"/>
    <col min="7704" max="7938" width="9.140625" style="87" customWidth="1"/>
    <col min="7939" max="7939" width="1.28515625" style="87" customWidth="1"/>
    <col min="7940" max="7940" width="83.140625" style="87" customWidth="1"/>
    <col min="7941" max="7941" width="21.00390625" style="87" customWidth="1"/>
    <col min="7942" max="7942" width="19.8515625" style="87" customWidth="1"/>
    <col min="7943" max="7943" width="21.140625" style="87" customWidth="1"/>
    <col min="7944" max="7944" width="22.140625" style="87" customWidth="1"/>
    <col min="7945" max="7945" width="22.421875" style="87" customWidth="1"/>
    <col min="7946" max="7946" width="22.7109375" style="87" customWidth="1"/>
    <col min="7947" max="7947" width="23.140625" style="87" customWidth="1"/>
    <col min="7948" max="7948" width="24.7109375" style="87" customWidth="1"/>
    <col min="7949" max="7949" width="25.140625" style="87" customWidth="1"/>
    <col min="7950" max="7950" width="24.57421875" style="87" customWidth="1"/>
    <col min="7951" max="7951" width="24.7109375" style="87" customWidth="1"/>
    <col min="7952" max="7952" width="0.71875" style="87" customWidth="1"/>
    <col min="7953" max="7953" width="22.140625" style="87" customWidth="1"/>
    <col min="7954" max="7954" width="1.1484375" style="87" customWidth="1"/>
    <col min="7955" max="7955" width="3.8515625" style="87" customWidth="1"/>
    <col min="7956" max="7956" width="19.140625" style="87" customWidth="1"/>
    <col min="7957" max="7957" width="9.140625" style="87" customWidth="1"/>
    <col min="7958" max="7958" width="22.28125" style="87" customWidth="1"/>
    <col min="7959" max="7959" width="105.140625" style="87" customWidth="1"/>
    <col min="7960" max="8194" width="9.140625" style="87" customWidth="1"/>
    <col min="8195" max="8195" width="1.28515625" style="87" customWidth="1"/>
    <col min="8196" max="8196" width="83.140625" style="87" customWidth="1"/>
    <col min="8197" max="8197" width="21.00390625" style="87" customWidth="1"/>
    <col min="8198" max="8198" width="19.8515625" style="87" customWidth="1"/>
    <col min="8199" max="8199" width="21.140625" style="87" customWidth="1"/>
    <col min="8200" max="8200" width="22.140625" style="87" customWidth="1"/>
    <col min="8201" max="8201" width="22.421875" style="87" customWidth="1"/>
    <col min="8202" max="8202" width="22.7109375" style="87" customWidth="1"/>
    <col min="8203" max="8203" width="23.140625" style="87" customWidth="1"/>
    <col min="8204" max="8204" width="24.7109375" style="87" customWidth="1"/>
    <col min="8205" max="8205" width="25.140625" style="87" customWidth="1"/>
    <col min="8206" max="8206" width="24.57421875" style="87" customWidth="1"/>
    <col min="8207" max="8207" width="24.7109375" style="87" customWidth="1"/>
    <col min="8208" max="8208" width="0.71875" style="87" customWidth="1"/>
    <col min="8209" max="8209" width="22.140625" style="87" customWidth="1"/>
    <col min="8210" max="8210" width="1.1484375" style="87" customWidth="1"/>
    <col min="8211" max="8211" width="3.8515625" style="87" customWidth="1"/>
    <col min="8212" max="8212" width="19.140625" style="87" customWidth="1"/>
    <col min="8213" max="8213" width="9.140625" style="87" customWidth="1"/>
    <col min="8214" max="8214" width="22.28125" style="87" customWidth="1"/>
    <col min="8215" max="8215" width="105.140625" style="87" customWidth="1"/>
    <col min="8216" max="8450" width="9.140625" style="87" customWidth="1"/>
    <col min="8451" max="8451" width="1.28515625" style="87" customWidth="1"/>
    <col min="8452" max="8452" width="83.140625" style="87" customWidth="1"/>
    <col min="8453" max="8453" width="21.00390625" style="87" customWidth="1"/>
    <col min="8454" max="8454" width="19.8515625" style="87" customWidth="1"/>
    <col min="8455" max="8455" width="21.140625" style="87" customWidth="1"/>
    <col min="8456" max="8456" width="22.140625" style="87" customWidth="1"/>
    <col min="8457" max="8457" width="22.421875" style="87" customWidth="1"/>
    <col min="8458" max="8458" width="22.7109375" style="87" customWidth="1"/>
    <col min="8459" max="8459" width="23.140625" style="87" customWidth="1"/>
    <col min="8460" max="8460" width="24.7109375" style="87" customWidth="1"/>
    <col min="8461" max="8461" width="25.140625" style="87" customWidth="1"/>
    <col min="8462" max="8462" width="24.57421875" style="87" customWidth="1"/>
    <col min="8463" max="8463" width="24.7109375" style="87" customWidth="1"/>
    <col min="8464" max="8464" width="0.71875" style="87" customWidth="1"/>
    <col min="8465" max="8465" width="22.140625" style="87" customWidth="1"/>
    <col min="8466" max="8466" width="1.1484375" style="87" customWidth="1"/>
    <col min="8467" max="8467" width="3.8515625" style="87" customWidth="1"/>
    <col min="8468" max="8468" width="19.140625" style="87" customWidth="1"/>
    <col min="8469" max="8469" width="9.140625" style="87" customWidth="1"/>
    <col min="8470" max="8470" width="22.28125" style="87" customWidth="1"/>
    <col min="8471" max="8471" width="105.140625" style="87" customWidth="1"/>
    <col min="8472" max="8706" width="9.140625" style="87" customWidth="1"/>
    <col min="8707" max="8707" width="1.28515625" style="87" customWidth="1"/>
    <col min="8708" max="8708" width="83.140625" style="87" customWidth="1"/>
    <col min="8709" max="8709" width="21.00390625" style="87" customWidth="1"/>
    <col min="8710" max="8710" width="19.8515625" style="87" customWidth="1"/>
    <col min="8711" max="8711" width="21.140625" style="87" customWidth="1"/>
    <col min="8712" max="8712" width="22.140625" style="87" customWidth="1"/>
    <col min="8713" max="8713" width="22.421875" style="87" customWidth="1"/>
    <col min="8714" max="8714" width="22.7109375" style="87" customWidth="1"/>
    <col min="8715" max="8715" width="23.140625" style="87" customWidth="1"/>
    <col min="8716" max="8716" width="24.7109375" style="87" customWidth="1"/>
    <col min="8717" max="8717" width="25.140625" style="87" customWidth="1"/>
    <col min="8718" max="8718" width="24.57421875" style="87" customWidth="1"/>
    <col min="8719" max="8719" width="24.7109375" style="87" customWidth="1"/>
    <col min="8720" max="8720" width="0.71875" style="87" customWidth="1"/>
    <col min="8721" max="8721" width="22.140625" style="87" customWidth="1"/>
    <col min="8722" max="8722" width="1.1484375" style="87" customWidth="1"/>
    <col min="8723" max="8723" width="3.8515625" style="87" customWidth="1"/>
    <col min="8724" max="8724" width="19.140625" style="87" customWidth="1"/>
    <col min="8725" max="8725" width="9.140625" style="87" customWidth="1"/>
    <col min="8726" max="8726" width="22.28125" style="87" customWidth="1"/>
    <col min="8727" max="8727" width="105.140625" style="87" customWidth="1"/>
    <col min="8728" max="8962" width="9.140625" style="87" customWidth="1"/>
    <col min="8963" max="8963" width="1.28515625" style="87" customWidth="1"/>
    <col min="8964" max="8964" width="83.140625" style="87" customWidth="1"/>
    <col min="8965" max="8965" width="21.00390625" style="87" customWidth="1"/>
    <col min="8966" max="8966" width="19.8515625" style="87" customWidth="1"/>
    <col min="8967" max="8967" width="21.140625" style="87" customWidth="1"/>
    <col min="8968" max="8968" width="22.140625" style="87" customWidth="1"/>
    <col min="8969" max="8969" width="22.421875" style="87" customWidth="1"/>
    <col min="8970" max="8970" width="22.7109375" style="87" customWidth="1"/>
    <col min="8971" max="8971" width="23.140625" style="87" customWidth="1"/>
    <col min="8972" max="8972" width="24.7109375" style="87" customWidth="1"/>
    <col min="8973" max="8973" width="25.140625" style="87" customWidth="1"/>
    <col min="8974" max="8974" width="24.57421875" style="87" customWidth="1"/>
    <col min="8975" max="8975" width="24.7109375" style="87" customWidth="1"/>
    <col min="8976" max="8976" width="0.71875" style="87" customWidth="1"/>
    <col min="8977" max="8977" width="22.140625" style="87" customWidth="1"/>
    <col min="8978" max="8978" width="1.1484375" style="87" customWidth="1"/>
    <col min="8979" max="8979" width="3.8515625" style="87" customWidth="1"/>
    <col min="8980" max="8980" width="19.140625" style="87" customWidth="1"/>
    <col min="8981" max="8981" width="9.140625" style="87" customWidth="1"/>
    <col min="8982" max="8982" width="22.28125" style="87" customWidth="1"/>
    <col min="8983" max="8983" width="105.140625" style="87" customWidth="1"/>
    <col min="8984" max="9218" width="9.140625" style="87" customWidth="1"/>
    <col min="9219" max="9219" width="1.28515625" style="87" customWidth="1"/>
    <col min="9220" max="9220" width="83.140625" style="87" customWidth="1"/>
    <col min="9221" max="9221" width="21.00390625" style="87" customWidth="1"/>
    <col min="9222" max="9222" width="19.8515625" style="87" customWidth="1"/>
    <col min="9223" max="9223" width="21.140625" style="87" customWidth="1"/>
    <col min="9224" max="9224" width="22.140625" style="87" customWidth="1"/>
    <col min="9225" max="9225" width="22.421875" style="87" customWidth="1"/>
    <col min="9226" max="9226" width="22.7109375" style="87" customWidth="1"/>
    <col min="9227" max="9227" width="23.140625" style="87" customWidth="1"/>
    <col min="9228" max="9228" width="24.7109375" style="87" customWidth="1"/>
    <col min="9229" max="9229" width="25.140625" style="87" customWidth="1"/>
    <col min="9230" max="9230" width="24.57421875" style="87" customWidth="1"/>
    <col min="9231" max="9231" width="24.7109375" style="87" customWidth="1"/>
    <col min="9232" max="9232" width="0.71875" style="87" customWidth="1"/>
    <col min="9233" max="9233" width="22.140625" style="87" customWidth="1"/>
    <col min="9234" max="9234" width="1.1484375" style="87" customWidth="1"/>
    <col min="9235" max="9235" width="3.8515625" style="87" customWidth="1"/>
    <col min="9236" max="9236" width="19.140625" style="87" customWidth="1"/>
    <col min="9237" max="9237" width="9.140625" style="87" customWidth="1"/>
    <col min="9238" max="9238" width="22.28125" style="87" customWidth="1"/>
    <col min="9239" max="9239" width="105.140625" style="87" customWidth="1"/>
    <col min="9240" max="9474" width="9.140625" style="87" customWidth="1"/>
    <col min="9475" max="9475" width="1.28515625" style="87" customWidth="1"/>
    <col min="9476" max="9476" width="83.140625" style="87" customWidth="1"/>
    <col min="9477" max="9477" width="21.00390625" style="87" customWidth="1"/>
    <col min="9478" max="9478" width="19.8515625" style="87" customWidth="1"/>
    <col min="9479" max="9479" width="21.140625" style="87" customWidth="1"/>
    <col min="9480" max="9480" width="22.140625" style="87" customWidth="1"/>
    <col min="9481" max="9481" width="22.421875" style="87" customWidth="1"/>
    <col min="9482" max="9482" width="22.7109375" style="87" customWidth="1"/>
    <col min="9483" max="9483" width="23.140625" style="87" customWidth="1"/>
    <col min="9484" max="9484" width="24.7109375" style="87" customWidth="1"/>
    <col min="9485" max="9485" width="25.140625" style="87" customWidth="1"/>
    <col min="9486" max="9486" width="24.57421875" style="87" customWidth="1"/>
    <col min="9487" max="9487" width="24.7109375" style="87" customWidth="1"/>
    <col min="9488" max="9488" width="0.71875" style="87" customWidth="1"/>
    <col min="9489" max="9489" width="22.140625" style="87" customWidth="1"/>
    <col min="9490" max="9490" width="1.1484375" style="87" customWidth="1"/>
    <col min="9491" max="9491" width="3.8515625" style="87" customWidth="1"/>
    <col min="9492" max="9492" width="19.140625" style="87" customWidth="1"/>
    <col min="9493" max="9493" width="9.140625" style="87" customWidth="1"/>
    <col min="9494" max="9494" width="22.28125" style="87" customWidth="1"/>
    <col min="9495" max="9495" width="105.140625" style="87" customWidth="1"/>
    <col min="9496" max="9730" width="9.140625" style="87" customWidth="1"/>
    <col min="9731" max="9731" width="1.28515625" style="87" customWidth="1"/>
    <col min="9732" max="9732" width="83.140625" style="87" customWidth="1"/>
    <col min="9733" max="9733" width="21.00390625" style="87" customWidth="1"/>
    <col min="9734" max="9734" width="19.8515625" style="87" customWidth="1"/>
    <col min="9735" max="9735" width="21.140625" style="87" customWidth="1"/>
    <col min="9736" max="9736" width="22.140625" style="87" customWidth="1"/>
    <col min="9737" max="9737" width="22.421875" style="87" customWidth="1"/>
    <col min="9738" max="9738" width="22.7109375" style="87" customWidth="1"/>
    <col min="9739" max="9739" width="23.140625" style="87" customWidth="1"/>
    <col min="9740" max="9740" width="24.7109375" style="87" customWidth="1"/>
    <col min="9741" max="9741" width="25.140625" style="87" customWidth="1"/>
    <col min="9742" max="9742" width="24.57421875" style="87" customWidth="1"/>
    <col min="9743" max="9743" width="24.7109375" style="87" customWidth="1"/>
    <col min="9744" max="9744" width="0.71875" style="87" customWidth="1"/>
    <col min="9745" max="9745" width="22.140625" style="87" customWidth="1"/>
    <col min="9746" max="9746" width="1.1484375" style="87" customWidth="1"/>
    <col min="9747" max="9747" width="3.8515625" style="87" customWidth="1"/>
    <col min="9748" max="9748" width="19.140625" style="87" customWidth="1"/>
    <col min="9749" max="9749" width="9.140625" style="87" customWidth="1"/>
    <col min="9750" max="9750" width="22.28125" style="87" customWidth="1"/>
    <col min="9751" max="9751" width="105.140625" style="87" customWidth="1"/>
    <col min="9752" max="9986" width="9.140625" style="87" customWidth="1"/>
    <col min="9987" max="9987" width="1.28515625" style="87" customWidth="1"/>
    <col min="9988" max="9988" width="83.140625" style="87" customWidth="1"/>
    <col min="9989" max="9989" width="21.00390625" style="87" customWidth="1"/>
    <col min="9990" max="9990" width="19.8515625" style="87" customWidth="1"/>
    <col min="9991" max="9991" width="21.140625" style="87" customWidth="1"/>
    <col min="9992" max="9992" width="22.140625" style="87" customWidth="1"/>
    <col min="9993" max="9993" width="22.421875" style="87" customWidth="1"/>
    <col min="9994" max="9994" width="22.7109375" style="87" customWidth="1"/>
    <col min="9995" max="9995" width="23.140625" style="87" customWidth="1"/>
    <col min="9996" max="9996" width="24.7109375" style="87" customWidth="1"/>
    <col min="9997" max="9997" width="25.140625" style="87" customWidth="1"/>
    <col min="9998" max="9998" width="24.57421875" style="87" customWidth="1"/>
    <col min="9999" max="9999" width="24.7109375" style="87" customWidth="1"/>
    <col min="10000" max="10000" width="0.71875" style="87" customWidth="1"/>
    <col min="10001" max="10001" width="22.140625" style="87" customWidth="1"/>
    <col min="10002" max="10002" width="1.1484375" style="87" customWidth="1"/>
    <col min="10003" max="10003" width="3.8515625" style="87" customWidth="1"/>
    <col min="10004" max="10004" width="19.140625" style="87" customWidth="1"/>
    <col min="10005" max="10005" width="9.140625" style="87" customWidth="1"/>
    <col min="10006" max="10006" width="22.28125" style="87" customWidth="1"/>
    <col min="10007" max="10007" width="105.140625" style="87" customWidth="1"/>
    <col min="10008" max="10242" width="9.140625" style="87" customWidth="1"/>
    <col min="10243" max="10243" width="1.28515625" style="87" customWidth="1"/>
    <col min="10244" max="10244" width="83.140625" style="87" customWidth="1"/>
    <col min="10245" max="10245" width="21.00390625" style="87" customWidth="1"/>
    <col min="10246" max="10246" width="19.8515625" style="87" customWidth="1"/>
    <col min="10247" max="10247" width="21.140625" style="87" customWidth="1"/>
    <col min="10248" max="10248" width="22.140625" style="87" customWidth="1"/>
    <col min="10249" max="10249" width="22.421875" style="87" customWidth="1"/>
    <col min="10250" max="10250" width="22.7109375" style="87" customWidth="1"/>
    <col min="10251" max="10251" width="23.140625" style="87" customWidth="1"/>
    <col min="10252" max="10252" width="24.7109375" style="87" customWidth="1"/>
    <col min="10253" max="10253" width="25.140625" style="87" customWidth="1"/>
    <col min="10254" max="10254" width="24.57421875" style="87" customWidth="1"/>
    <col min="10255" max="10255" width="24.7109375" style="87" customWidth="1"/>
    <col min="10256" max="10256" width="0.71875" style="87" customWidth="1"/>
    <col min="10257" max="10257" width="22.140625" style="87" customWidth="1"/>
    <col min="10258" max="10258" width="1.1484375" style="87" customWidth="1"/>
    <col min="10259" max="10259" width="3.8515625" style="87" customWidth="1"/>
    <col min="10260" max="10260" width="19.140625" style="87" customWidth="1"/>
    <col min="10261" max="10261" width="9.140625" style="87" customWidth="1"/>
    <col min="10262" max="10262" width="22.28125" style="87" customWidth="1"/>
    <col min="10263" max="10263" width="105.140625" style="87" customWidth="1"/>
    <col min="10264" max="10498" width="9.140625" style="87" customWidth="1"/>
    <col min="10499" max="10499" width="1.28515625" style="87" customWidth="1"/>
    <col min="10500" max="10500" width="83.140625" style="87" customWidth="1"/>
    <col min="10501" max="10501" width="21.00390625" style="87" customWidth="1"/>
    <col min="10502" max="10502" width="19.8515625" style="87" customWidth="1"/>
    <col min="10503" max="10503" width="21.140625" style="87" customWidth="1"/>
    <col min="10504" max="10504" width="22.140625" style="87" customWidth="1"/>
    <col min="10505" max="10505" width="22.421875" style="87" customWidth="1"/>
    <col min="10506" max="10506" width="22.7109375" style="87" customWidth="1"/>
    <col min="10507" max="10507" width="23.140625" style="87" customWidth="1"/>
    <col min="10508" max="10508" width="24.7109375" style="87" customWidth="1"/>
    <col min="10509" max="10509" width="25.140625" style="87" customWidth="1"/>
    <col min="10510" max="10510" width="24.57421875" style="87" customWidth="1"/>
    <col min="10511" max="10511" width="24.7109375" style="87" customWidth="1"/>
    <col min="10512" max="10512" width="0.71875" style="87" customWidth="1"/>
    <col min="10513" max="10513" width="22.140625" style="87" customWidth="1"/>
    <col min="10514" max="10514" width="1.1484375" style="87" customWidth="1"/>
    <col min="10515" max="10515" width="3.8515625" style="87" customWidth="1"/>
    <col min="10516" max="10516" width="19.140625" style="87" customWidth="1"/>
    <col min="10517" max="10517" width="9.140625" style="87" customWidth="1"/>
    <col min="10518" max="10518" width="22.28125" style="87" customWidth="1"/>
    <col min="10519" max="10519" width="105.140625" style="87" customWidth="1"/>
    <col min="10520" max="10754" width="9.140625" style="87" customWidth="1"/>
    <col min="10755" max="10755" width="1.28515625" style="87" customWidth="1"/>
    <col min="10756" max="10756" width="83.140625" style="87" customWidth="1"/>
    <col min="10757" max="10757" width="21.00390625" style="87" customWidth="1"/>
    <col min="10758" max="10758" width="19.8515625" style="87" customWidth="1"/>
    <col min="10759" max="10759" width="21.140625" style="87" customWidth="1"/>
    <col min="10760" max="10760" width="22.140625" style="87" customWidth="1"/>
    <col min="10761" max="10761" width="22.421875" style="87" customWidth="1"/>
    <col min="10762" max="10762" width="22.7109375" style="87" customWidth="1"/>
    <col min="10763" max="10763" width="23.140625" style="87" customWidth="1"/>
    <col min="10764" max="10764" width="24.7109375" style="87" customWidth="1"/>
    <col min="10765" max="10765" width="25.140625" style="87" customWidth="1"/>
    <col min="10766" max="10766" width="24.57421875" style="87" customWidth="1"/>
    <col min="10767" max="10767" width="24.7109375" style="87" customWidth="1"/>
    <col min="10768" max="10768" width="0.71875" style="87" customWidth="1"/>
    <col min="10769" max="10769" width="22.140625" style="87" customWidth="1"/>
    <col min="10770" max="10770" width="1.1484375" style="87" customWidth="1"/>
    <col min="10771" max="10771" width="3.8515625" style="87" customWidth="1"/>
    <col min="10772" max="10772" width="19.140625" style="87" customWidth="1"/>
    <col min="10773" max="10773" width="9.140625" style="87" customWidth="1"/>
    <col min="10774" max="10774" width="22.28125" style="87" customWidth="1"/>
    <col min="10775" max="10775" width="105.140625" style="87" customWidth="1"/>
    <col min="10776" max="11010" width="9.140625" style="87" customWidth="1"/>
    <col min="11011" max="11011" width="1.28515625" style="87" customWidth="1"/>
    <col min="11012" max="11012" width="83.140625" style="87" customWidth="1"/>
    <col min="11013" max="11013" width="21.00390625" style="87" customWidth="1"/>
    <col min="11014" max="11014" width="19.8515625" style="87" customWidth="1"/>
    <col min="11015" max="11015" width="21.140625" style="87" customWidth="1"/>
    <col min="11016" max="11016" width="22.140625" style="87" customWidth="1"/>
    <col min="11017" max="11017" width="22.421875" style="87" customWidth="1"/>
    <col min="11018" max="11018" width="22.7109375" style="87" customWidth="1"/>
    <col min="11019" max="11019" width="23.140625" style="87" customWidth="1"/>
    <col min="11020" max="11020" width="24.7109375" style="87" customWidth="1"/>
    <col min="11021" max="11021" width="25.140625" style="87" customWidth="1"/>
    <col min="11022" max="11022" width="24.57421875" style="87" customWidth="1"/>
    <col min="11023" max="11023" width="24.7109375" style="87" customWidth="1"/>
    <col min="11024" max="11024" width="0.71875" style="87" customWidth="1"/>
    <col min="11025" max="11025" width="22.140625" style="87" customWidth="1"/>
    <col min="11026" max="11026" width="1.1484375" style="87" customWidth="1"/>
    <col min="11027" max="11027" width="3.8515625" style="87" customWidth="1"/>
    <col min="11028" max="11028" width="19.140625" style="87" customWidth="1"/>
    <col min="11029" max="11029" width="9.140625" style="87" customWidth="1"/>
    <col min="11030" max="11030" width="22.28125" style="87" customWidth="1"/>
    <col min="11031" max="11031" width="105.140625" style="87" customWidth="1"/>
    <col min="11032" max="11266" width="9.140625" style="87" customWidth="1"/>
    <col min="11267" max="11267" width="1.28515625" style="87" customWidth="1"/>
    <col min="11268" max="11268" width="83.140625" style="87" customWidth="1"/>
    <col min="11269" max="11269" width="21.00390625" style="87" customWidth="1"/>
    <col min="11270" max="11270" width="19.8515625" style="87" customWidth="1"/>
    <col min="11271" max="11271" width="21.140625" style="87" customWidth="1"/>
    <col min="11272" max="11272" width="22.140625" style="87" customWidth="1"/>
    <col min="11273" max="11273" width="22.421875" style="87" customWidth="1"/>
    <col min="11274" max="11274" width="22.7109375" style="87" customWidth="1"/>
    <col min="11275" max="11275" width="23.140625" style="87" customWidth="1"/>
    <col min="11276" max="11276" width="24.7109375" style="87" customWidth="1"/>
    <col min="11277" max="11277" width="25.140625" style="87" customWidth="1"/>
    <col min="11278" max="11278" width="24.57421875" style="87" customWidth="1"/>
    <col min="11279" max="11279" width="24.7109375" style="87" customWidth="1"/>
    <col min="11280" max="11280" width="0.71875" style="87" customWidth="1"/>
    <col min="11281" max="11281" width="22.140625" style="87" customWidth="1"/>
    <col min="11282" max="11282" width="1.1484375" style="87" customWidth="1"/>
    <col min="11283" max="11283" width="3.8515625" style="87" customWidth="1"/>
    <col min="11284" max="11284" width="19.140625" style="87" customWidth="1"/>
    <col min="11285" max="11285" width="9.140625" style="87" customWidth="1"/>
    <col min="11286" max="11286" width="22.28125" style="87" customWidth="1"/>
    <col min="11287" max="11287" width="105.140625" style="87" customWidth="1"/>
    <col min="11288" max="11522" width="9.140625" style="87" customWidth="1"/>
    <col min="11523" max="11523" width="1.28515625" style="87" customWidth="1"/>
    <col min="11524" max="11524" width="83.140625" style="87" customWidth="1"/>
    <col min="11525" max="11525" width="21.00390625" style="87" customWidth="1"/>
    <col min="11526" max="11526" width="19.8515625" style="87" customWidth="1"/>
    <col min="11527" max="11527" width="21.140625" style="87" customWidth="1"/>
    <col min="11528" max="11528" width="22.140625" style="87" customWidth="1"/>
    <col min="11529" max="11529" width="22.421875" style="87" customWidth="1"/>
    <col min="11530" max="11530" width="22.7109375" style="87" customWidth="1"/>
    <col min="11531" max="11531" width="23.140625" style="87" customWidth="1"/>
    <col min="11532" max="11532" width="24.7109375" style="87" customWidth="1"/>
    <col min="11533" max="11533" width="25.140625" style="87" customWidth="1"/>
    <col min="11534" max="11534" width="24.57421875" style="87" customWidth="1"/>
    <col min="11535" max="11535" width="24.7109375" style="87" customWidth="1"/>
    <col min="11536" max="11536" width="0.71875" style="87" customWidth="1"/>
    <col min="11537" max="11537" width="22.140625" style="87" customWidth="1"/>
    <col min="11538" max="11538" width="1.1484375" style="87" customWidth="1"/>
    <col min="11539" max="11539" width="3.8515625" style="87" customWidth="1"/>
    <col min="11540" max="11540" width="19.140625" style="87" customWidth="1"/>
    <col min="11541" max="11541" width="9.140625" style="87" customWidth="1"/>
    <col min="11542" max="11542" width="22.28125" style="87" customWidth="1"/>
    <col min="11543" max="11543" width="105.140625" style="87" customWidth="1"/>
    <col min="11544" max="11778" width="9.140625" style="87" customWidth="1"/>
    <col min="11779" max="11779" width="1.28515625" style="87" customWidth="1"/>
    <col min="11780" max="11780" width="83.140625" style="87" customWidth="1"/>
    <col min="11781" max="11781" width="21.00390625" style="87" customWidth="1"/>
    <col min="11782" max="11782" width="19.8515625" style="87" customWidth="1"/>
    <col min="11783" max="11783" width="21.140625" style="87" customWidth="1"/>
    <col min="11784" max="11784" width="22.140625" style="87" customWidth="1"/>
    <col min="11785" max="11785" width="22.421875" style="87" customWidth="1"/>
    <col min="11786" max="11786" width="22.7109375" style="87" customWidth="1"/>
    <col min="11787" max="11787" width="23.140625" style="87" customWidth="1"/>
    <col min="11788" max="11788" width="24.7109375" style="87" customWidth="1"/>
    <col min="11789" max="11789" width="25.140625" style="87" customWidth="1"/>
    <col min="11790" max="11790" width="24.57421875" style="87" customWidth="1"/>
    <col min="11791" max="11791" width="24.7109375" style="87" customWidth="1"/>
    <col min="11792" max="11792" width="0.71875" style="87" customWidth="1"/>
    <col min="11793" max="11793" width="22.140625" style="87" customWidth="1"/>
    <col min="11794" max="11794" width="1.1484375" style="87" customWidth="1"/>
    <col min="11795" max="11795" width="3.8515625" style="87" customWidth="1"/>
    <col min="11796" max="11796" width="19.140625" style="87" customWidth="1"/>
    <col min="11797" max="11797" width="9.140625" style="87" customWidth="1"/>
    <col min="11798" max="11798" width="22.28125" style="87" customWidth="1"/>
    <col min="11799" max="11799" width="105.140625" style="87" customWidth="1"/>
    <col min="11800" max="12034" width="9.140625" style="87" customWidth="1"/>
    <col min="12035" max="12035" width="1.28515625" style="87" customWidth="1"/>
    <col min="12036" max="12036" width="83.140625" style="87" customWidth="1"/>
    <col min="12037" max="12037" width="21.00390625" style="87" customWidth="1"/>
    <col min="12038" max="12038" width="19.8515625" style="87" customWidth="1"/>
    <col min="12039" max="12039" width="21.140625" style="87" customWidth="1"/>
    <col min="12040" max="12040" width="22.140625" style="87" customWidth="1"/>
    <col min="12041" max="12041" width="22.421875" style="87" customWidth="1"/>
    <col min="12042" max="12042" width="22.7109375" style="87" customWidth="1"/>
    <col min="12043" max="12043" width="23.140625" style="87" customWidth="1"/>
    <col min="12044" max="12044" width="24.7109375" style="87" customWidth="1"/>
    <col min="12045" max="12045" width="25.140625" style="87" customWidth="1"/>
    <col min="12046" max="12046" width="24.57421875" style="87" customWidth="1"/>
    <col min="12047" max="12047" width="24.7109375" style="87" customWidth="1"/>
    <col min="12048" max="12048" width="0.71875" style="87" customWidth="1"/>
    <col min="12049" max="12049" width="22.140625" style="87" customWidth="1"/>
    <col min="12050" max="12050" width="1.1484375" style="87" customWidth="1"/>
    <col min="12051" max="12051" width="3.8515625" style="87" customWidth="1"/>
    <col min="12052" max="12052" width="19.140625" style="87" customWidth="1"/>
    <col min="12053" max="12053" width="9.140625" style="87" customWidth="1"/>
    <col min="12054" max="12054" width="22.28125" style="87" customWidth="1"/>
    <col min="12055" max="12055" width="105.140625" style="87" customWidth="1"/>
    <col min="12056" max="12290" width="9.140625" style="87" customWidth="1"/>
    <col min="12291" max="12291" width="1.28515625" style="87" customWidth="1"/>
    <col min="12292" max="12292" width="83.140625" style="87" customWidth="1"/>
    <col min="12293" max="12293" width="21.00390625" style="87" customWidth="1"/>
    <col min="12294" max="12294" width="19.8515625" style="87" customWidth="1"/>
    <col min="12295" max="12295" width="21.140625" style="87" customWidth="1"/>
    <col min="12296" max="12296" width="22.140625" style="87" customWidth="1"/>
    <col min="12297" max="12297" width="22.421875" style="87" customWidth="1"/>
    <col min="12298" max="12298" width="22.7109375" style="87" customWidth="1"/>
    <col min="12299" max="12299" width="23.140625" style="87" customWidth="1"/>
    <col min="12300" max="12300" width="24.7109375" style="87" customWidth="1"/>
    <col min="12301" max="12301" width="25.140625" style="87" customWidth="1"/>
    <col min="12302" max="12302" width="24.57421875" style="87" customWidth="1"/>
    <col min="12303" max="12303" width="24.7109375" style="87" customWidth="1"/>
    <col min="12304" max="12304" width="0.71875" style="87" customWidth="1"/>
    <col min="12305" max="12305" width="22.140625" style="87" customWidth="1"/>
    <col min="12306" max="12306" width="1.1484375" style="87" customWidth="1"/>
    <col min="12307" max="12307" width="3.8515625" style="87" customWidth="1"/>
    <col min="12308" max="12308" width="19.140625" style="87" customWidth="1"/>
    <col min="12309" max="12309" width="9.140625" style="87" customWidth="1"/>
    <col min="12310" max="12310" width="22.28125" style="87" customWidth="1"/>
    <col min="12311" max="12311" width="105.140625" style="87" customWidth="1"/>
    <col min="12312" max="12546" width="9.140625" style="87" customWidth="1"/>
    <col min="12547" max="12547" width="1.28515625" style="87" customWidth="1"/>
    <col min="12548" max="12548" width="83.140625" style="87" customWidth="1"/>
    <col min="12549" max="12549" width="21.00390625" style="87" customWidth="1"/>
    <col min="12550" max="12550" width="19.8515625" style="87" customWidth="1"/>
    <col min="12551" max="12551" width="21.140625" style="87" customWidth="1"/>
    <col min="12552" max="12552" width="22.140625" style="87" customWidth="1"/>
    <col min="12553" max="12553" width="22.421875" style="87" customWidth="1"/>
    <col min="12554" max="12554" width="22.7109375" style="87" customWidth="1"/>
    <col min="12555" max="12555" width="23.140625" style="87" customWidth="1"/>
    <col min="12556" max="12556" width="24.7109375" style="87" customWidth="1"/>
    <col min="12557" max="12557" width="25.140625" style="87" customWidth="1"/>
    <col min="12558" max="12558" width="24.57421875" style="87" customWidth="1"/>
    <col min="12559" max="12559" width="24.7109375" style="87" customWidth="1"/>
    <col min="12560" max="12560" width="0.71875" style="87" customWidth="1"/>
    <col min="12561" max="12561" width="22.140625" style="87" customWidth="1"/>
    <col min="12562" max="12562" width="1.1484375" style="87" customWidth="1"/>
    <col min="12563" max="12563" width="3.8515625" style="87" customWidth="1"/>
    <col min="12564" max="12564" width="19.140625" style="87" customWidth="1"/>
    <col min="12565" max="12565" width="9.140625" style="87" customWidth="1"/>
    <col min="12566" max="12566" width="22.28125" style="87" customWidth="1"/>
    <col min="12567" max="12567" width="105.140625" style="87" customWidth="1"/>
    <col min="12568" max="12802" width="9.140625" style="87" customWidth="1"/>
    <col min="12803" max="12803" width="1.28515625" style="87" customWidth="1"/>
    <col min="12804" max="12804" width="83.140625" style="87" customWidth="1"/>
    <col min="12805" max="12805" width="21.00390625" style="87" customWidth="1"/>
    <col min="12806" max="12806" width="19.8515625" style="87" customWidth="1"/>
    <col min="12807" max="12807" width="21.140625" style="87" customWidth="1"/>
    <col min="12808" max="12808" width="22.140625" style="87" customWidth="1"/>
    <col min="12809" max="12809" width="22.421875" style="87" customWidth="1"/>
    <col min="12810" max="12810" width="22.7109375" style="87" customWidth="1"/>
    <col min="12811" max="12811" width="23.140625" style="87" customWidth="1"/>
    <col min="12812" max="12812" width="24.7109375" style="87" customWidth="1"/>
    <col min="12813" max="12813" width="25.140625" style="87" customWidth="1"/>
    <col min="12814" max="12814" width="24.57421875" style="87" customWidth="1"/>
    <col min="12815" max="12815" width="24.7109375" style="87" customWidth="1"/>
    <col min="12816" max="12816" width="0.71875" style="87" customWidth="1"/>
    <col min="12817" max="12817" width="22.140625" style="87" customWidth="1"/>
    <col min="12818" max="12818" width="1.1484375" style="87" customWidth="1"/>
    <col min="12819" max="12819" width="3.8515625" style="87" customWidth="1"/>
    <col min="12820" max="12820" width="19.140625" style="87" customWidth="1"/>
    <col min="12821" max="12821" width="9.140625" style="87" customWidth="1"/>
    <col min="12822" max="12822" width="22.28125" style="87" customWidth="1"/>
    <col min="12823" max="12823" width="105.140625" style="87" customWidth="1"/>
    <col min="12824" max="13058" width="9.140625" style="87" customWidth="1"/>
    <col min="13059" max="13059" width="1.28515625" style="87" customWidth="1"/>
    <col min="13060" max="13060" width="83.140625" style="87" customWidth="1"/>
    <col min="13061" max="13061" width="21.00390625" style="87" customWidth="1"/>
    <col min="13062" max="13062" width="19.8515625" style="87" customWidth="1"/>
    <col min="13063" max="13063" width="21.140625" style="87" customWidth="1"/>
    <col min="13064" max="13064" width="22.140625" style="87" customWidth="1"/>
    <col min="13065" max="13065" width="22.421875" style="87" customWidth="1"/>
    <col min="13066" max="13066" width="22.7109375" style="87" customWidth="1"/>
    <col min="13067" max="13067" width="23.140625" style="87" customWidth="1"/>
    <col min="13068" max="13068" width="24.7109375" style="87" customWidth="1"/>
    <col min="13069" max="13069" width="25.140625" style="87" customWidth="1"/>
    <col min="13070" max="13070" width="24.57421875" style="87" customWidth="1"/>
    <col min="13071" max="13071" width="24.7109375" style="87" customWidth="1"/>
    <col min="13072" max="13072" width="0.71875" style="87" customWidth="1"/>
    <col min="13073" max="13073" width="22.140625" style="87" customWidth="1"/>
    <col min="13074" max="13074" width="1.1484375" style="87" customWidth="1"/>
    <col min="13075" max="13075" width="3.8515625" style="87" customWidth="1"/>
    <col min="13076" max="13076" width="19.140625" style="87" customWidth="1"/>
    <col min="13077" max="13077" width="9.140625" style="87" customWidth="1"/>
    <col min="13078" max="13078" width="22.28125" style="87" customWidth="1"/>
    <col min="13079" max="13079" width="105.140625" style="87" customWidth="1"/>
    <col min="13080" max="13314" width="9.140625" style="87" customWidth="1"/>
    <col min="13315" max="13315" width="1.28515625" style="87" customWidth="1"/>
    <col min="13316" max="13316" width="83.140625" style="87" customWidth="1"/>
    <col min="13317" max="13317" width="21.00390625" style="87" customWidth="1"/>
    <col min="13318" max="13318" width="19.8515625" style="87" customWidth="1"/>
    <col min="13319" max="13319" width="21.140625" style="87" customWidth="1"/>
    <col min="13320" max="13320" width="22.140625" style="87" customWidth="1"/>
    <col min="13321" max="13321" width="22.421875" style="87" customWidth="1"/>
    <col min="13322" max="13322" width="22.7109375" style="87" customWidth="1"/>
    <col min="13323" max="13323" width="23.140625" style="87" customWidth="1"/>
    <col min="13324" max="13324" width="24.7109375" style="87" customWidth="1"/>
    <col min="13325" max="13325" width="25.140625" style="87" customWidth="1"/>
    <col min="13326" max="13326" width="24.57421875" style="87" customWidth="1"/>
    <col min="13327" max="13327" width="24.7109375" style="87" customWidth="1"/>
    <col min="13328" max="13328" width="0.71875" style="87" customWidth="1"/>
    <col min="13329" max="13329" width="22.140625" style="87" customWidth="1"/>
    <col min="13330" max="13330" width="1.1484375" style="87" customWidth="1"/>
    <col min="13331" max="13331" width="3.8515625" style="87" customWidth="1"/>
    <col min="13332" max="13332" width="19.140625" style="87" customWidth="1"/>
    <col min="13333" max="13333" width="9.140625" style="87" customWidth="1"/>
    <col min="13334" max="13334" width="22.28125" style="87" customWidth="1"/>
    <col min="13335" max="13335" width="105.140625" style="87" customWidth="1"/>
    <col min="13336" max="13570" width="9.140625" style="87" customWidth="1"/>
    <col min="13571" max="13571" width="1.28515625" style="87" customWidth="1"/>
    <col min="13572" max="13572" width="83.140625" style="87" customWidth="1"/>
    <col min="13573" max="13573" width="21.00390625" style="87" customWidth="1"/>
    <col min="13574" max="13574" width="19.8515625" style="87" customWidth="1"/>
    <col min="13575" max="13575" width="21.140625" style="87" customWidth="1"/>
    <col min="13576" max="13576" width="22.140625" style="87" customWidth="1"/>
    <col min="13577" max="13577" width="22.421875" style="87" customWidth="1"/>
    <col min="13578" max="13578" width="22.7109375" style="87" customWidth="1"/>
    <col min="13579" max="13579" width="23.140625" style="87" customWidth="1"/>
    <col min="13580" max="13580" width="24.7109375" style="87" customWidth="1"/>
    <col min="13581" max="13581" width="25.140625" style="87" customWidth="1"/>
    <col min="13582" max="13582" width="24.57421875" style="87" customWidth="1"/>
    <col min="13583" max="13583" width="24.7109375" style="87" customWidth="1"/>
    <col min="13584" max="13584" width="0.71875" style="87" customWidth="1"/>
    <col min="13585" max="13585" width="22.140625" style="87" customWidth="1"/>
    <col min="13586" max="13586" width="1.1484375" style="87" customWidth="1"/>
    <col min="13587" max="13587" width="3.8515625" style="87" customWidth="1"/>
    <col min="13588" max="13588" width="19.140625" style="87" customWidth="1"/>
    <col min="13589" max="13589" width="9.140625" style="87" customWidth="1"/>
    <col min="13590" max="13590" width="22.28125" style="87" customWidth="1"/>
    <col min="13591" max="13591" width="105.140625" style="87" customWidth="1"/>
    <col min="13592" max="13826" width="9.140625" style="87" customWidth="1"/>
    <col min="13827" max="13827" width="1.28515625" style="87" customWidth="1"/>
    <col min="13828" max="13828" width="83.140625" style="87" customWidth="1"/>
    <col min="13829" max="13829" width="21.00390625" style="87" customWidth="1"/>
    <col min="13830" max="13830" width="19.8515625" style="87" customWidth="1"/>
    <col min="13831" max="13831" width="21.140625" style="87" customWidth="1"/>
    <col min="13832" max="13832" width="22.140625" style="87" customWidth="1"/>
    <col min="13833" max="13833" width="22.421875" style="87" customWidth="1"/>
    <col min="13834" max="13834" width="22.7109375" style="87" customWidth="1"/>
    <col min="13835" max="13835" width="23.140625" style="87" customWidth="1"/>
    <col min="13836" max="13836" width="24.7109375" style="87" customWidth="1"/>
    <col min="13837" max="13837" width="25.140625" style="87" customWidth="1"/>
    <col min="13838" max="13838" width="24.57421875" style="87" customWidth="1"/>
    <col min="13839" max="13839" width="24.7109375" style="87" customWidth="1"/>
    <col min="13840" max="13840" width="0.71875" style="87" customWidth="1"/>
    <col min="13841" max="13841" width="22.140625" style="87" customWidth="1"/>
    <col min="13842" max="13842" width="1.1484375" style="87" customWidth="1"/>
    <col min="13843" max="13843" width="3.8515625" style="87" customWidth="1"/>
    <col min="13844" max="13844" width="19.140625" style="87" customWidth="1"/>
    <col min="13845" max="13845" width="9.140625" style="87" customWidth="1"/>
    <col min="13846" max="13846" width="22.28125" style="87" customWidth="1"/>
    <col min="13847" max="13847" width="105.140625" style="87" customWidth="1"/>
    <col min="13848" max="14082" width="9.140625" style="87" customWidth="1"/>
    <col min="14083" max="14083" width="1.28515625" style="87" customWidth="1"/>
    <col min="14084" max="14084" width="83.140625" style="87" customWidth="1"/>
    <col min="14085" max="14085" width="21.00390625" style="87" customWidth="1"/>
    <col min="14086" max="14086" width="19.8515625" style="87" customWidth="1"/>
    <col min="14087" max="14087" width="21.140625" style="87" customWidth="1"/>
    <col min="14088" max="14088" width="22.140625" style="87" customWidth="1"/>
    <col min="14089" max="14089" width="22.421875" style="87" customWidth="1"/>
    <col min="14090" max="14090" width="22.7109375" style="87" customWidth="1"/>
    <col min="14091" max="14091" width="23.140625" style="87" customWidth="1"/>
    <col min="14092" max="14092" width="24.7109375" style="87" customWidth="1"/>
    <col min="14093" max="14093" width="25.140625" style="87" customWidth="1"/>
    <col min="14094" max="14094" width="24.57421875" style="87" customWidth="1"/>
    <col min="14095" max="14095" width="24.7109375" style="87" customWidth="1"/>
    <col min="14096" max="14096" width="0.71875" style="87" customWidth="1"/>
    <col min="14097" max="14097" width="22.140625" style="87" customWidth="1"/>
    <col min="14098" max="14098" width="1.1484375" style="87" customWidth="1"/>
    <col min="14099" max="14099" width="3.8515625" style="87" customWidth="1"/>
    <col min="14100" max="14100" width="19.140625" style="87" customWidth="1"/>
    <col min="14101" max="14101" width="9.140625" style="87" customWidth="1"/>
    <col min="14102" max="14102" width="22.28125" style="87" customWidth="1"/>
    <col min="14103" max="14103" width="105.140625" style="87" customWidth="1"/>
    <col min="14104" max="14338" width="9.140625" style="87" customWidth="1"/>
    <col min="14339" max="14339" width="1.28515625" style="87" customWidth="1"/>
    <col min="14340" max="14340" width="83.140625" style="87" customWidth="1"/>
    <col min="14341" max="14341" width="21.00390625" style="87" customWidth="1"/>
    <col min="14342" max="14342" width="19.8515625" style="87" customWidth="1"/>
    <col min="14343" max="14343" width="21.140625" style="87" customWidth="1"/>
    <col min="14344" max="14344" width="22.140625" style="87" customWidth="1"/>
    <col min="14345" max="14345" width="22.421875" style="87" customWidth="1"/>
    <col min="14346" max="14346" width="22.7109375" style="87" customWidth="1"/>
    <col min="14347" max="14347" width="23.140625" style="87" customWidth="1"/>
    <col min="14348" max="14348" width="24.7109375" style="87" customWidth="1"/>
    <col min="14349" max="14349" width="25.140625" style="87" customWidth="1"/>
    <col min="14350" max="14350" width="24.57421875" style="87" customWidth="1"/>
    <col min="14351" max="14351" width="24.7109375" style="87" customWidth="1"/>
    <col min="14352" max="14352" width="0.71875" style="87" customWidth="1"/>
    <col min="14353" max="14353" width="22.140625" style="87" customWidth="1"/>
    <col min="14354" max="14354" width="1.1484375" style="87" customWidth="1"/>
    <col min="14355" max="14355" width="3.8515625" style="87" customWidth="1"/>
    <col min="14356" max="14356" width="19.140625" style="87" customWidth="1"/>
    <col min="14357" max="14357" width="9.140625" style="87" customWidth="1"/>
    <col min="14358" max="14358" width="22.28125" style="87" customWidth="1"/>
    <col min="14359" max="14359" width="105.140625" style="87" customWidth="1"/>
    <col min="14360" max="14594" width="9.140625" style="87" customWidth="1"/>
    <col min="14595" max="14595" width="1.28515625" style="87" customWidth="1"/>
    <col min="14596" max="14596" width="83.140625" style="87" customWidth="1"/>
    <col min="14597" max="14597" width="21.00390625" style="87" customWidth="1"/>
    <col min="14598" max="14598" width="19.8515625" style="87" customWidth="1"/>
    <col min="14599" max="14599" width="21.140625" style="87" customWidth="1"/>
    <col min="14600" max="14600" width="22.140625" style="87" customWidth="1"/>
    <col min="14601" max="14601" width="22.421875" style="87" customWidth="1"/>
    <col min="14602" max="14602" width="22.7109375" style="87" customWidth="1"/>
    <col min="14603" max="14603" width="23.140625" style="87" customWidth="1"/>
    <col min="14604" max="14604" width="24.7109375" style="87" customWidth="1"/>
    <col min="14605" max="14605" width="25.140625" style="87" customWidth="1"/>
    <col min="14606" max="14606" width="24.57421875" style="87" customWidth="1"/>
    <col min="14607" max="14607" width="24.7109375" style="87" customWidth="1"/>
    <col min="14608" max="14608" width="0.71875" style="87" customWidth="1"/>
    <col min="14609" max="14609" width="22.140625" style="87" customWidth="1"/>
    <col min="14610" max="14610" width="1.1484375" style="87" customWidth="1"/>
    <col min="14611" max="14611" width="3.8515625" style="87" customWidth="1"/>
    <col min="14612" max="14612" width="19.140625" style="87" customWidth="1"/>
    <col min="14613" max="14613" width="9.140625" style="87" customWidth="1"/>
    <col min="14614" max="14614" width="22.28125" style="87" customWidth="1"/>
    <col min="14615" max="14615" width="105.140625" style="87" customWidth="1"/>
    <col min="14616" max="14850" width="9.140625" style="87" customWidth="1"/>
    <col min="14851" max="14851" width="1.28515625" style="87" customWidth="1"/>
    <col min="14852" max="14852" width="83.140625" style="87" customWidth="1"/>
    <col min="14853" max="14853" width="21.00390625" style="87" customWidth="1"/>
    <col min="14854" max="14854" width="19.8515625" style="87" customWidth="1"/>
    <col min="14855" max="14855" width="21.140625" style="87" customWidth="1"/>
    <col min="14856" max="14856" width="22.140625" style="87" customWidth="1"/>
    <col min="14857" max="14857" width="22.421875" style="87" customWidth="1"/>
    <col min="14858" max="14858" width="22.7109375" style="87" customWidth="1"/>
    <col min="14859" max="14859" width="23.140625" style="87" customWidth="1"/>
    <col min="14860" max="14860" width="24.7109375" style="87" customWidth="1"/>
    <col min="14861" max="14861" width="25.140625" style="87" customWidth="1"/>
    <col min="14862" max="14862" width="24.57421875" style="87" customWidth="1"/>
    <col min="14863" max="14863" width="24.7109375" style="87" customWidth="1"/>
    <col min="14864" max="14864" width="0.71875" style="87" customWidth="1"/>
    <col min="14865" max="14865" width="22.140625" style="87" customWidth="1"/>
    <col min="14866" max="14866" width="1.1484375" style="87" customWidth="1"/>
    <col min="14867" max="14867" width="3.8515625" style="87" customWidth="1"/>
    <col min="14868" max="14868" width="19.140625" style="87" customWidth="1"/>
    <col min="14869" max="14869" width="9.140625" style="87" customWidth="1"/>
    <col min="14870" max="14870" width="22.28125" style="87" customWidth="1"/>
    <col min="14871" max="14871" width="105.140625" style="87" customWidth="1"/>
    <col min="14872" max="15106" width="9.140625" style="87" customWidth="1"/>
    <col min="15107" max="15107" width="1.28515625" style="87" customWidth="1"/>
    <col min="15108" max="15108" width="83.140625" style="87" customWidth="1"/>
    <col min="15109" max="15109" width="21.00390625" style="87" customWidth="1"/>
    <col min="15110" max="15110" width="19.8515625" style="87" customWidth="1"/>
    <col min="15111" max="15111" width="21.140625" style="87" customWidth="1"/>
    <col min="15112" max="15112" width="22.140625" style="87" customWidth="1"/>
    <col min="15113" max="15113" width="22.421875" style="87" customWidth="1"/>
    <col min="15114" max="15114" width="22.7109375" style="87" customWidth="1"/>
    <col min="15115" max="15115" width="23.140625" style="87" customWidth="1"/>
    <col min="15116" max="15116" width="24.7109375" style="87" customWidth="1"/>
    <col min="15117" max="15117" width="25.140625" style="87" customWidth="1"/>
    <col min="15118" max="15118" width="24.57421875" style="87" customWidth="1"/>
    <col min="15119" max="15119" width="24.7109375" style="87" customWidth="1"/>
    <col min="15120" max="15120" width="0.71875" style="87" customWidth="1"/>
    <col min="15121" max="15121" width="22.140625" style="87" customWidth="1"/>
    <col min="15122" max="15122" width="1.1484375" style="87" customWidth="1"/>
    <col min="15123" max="15123" width="3.8515625" style="87" customWidth="1"/>
    <col min="15124" max="15124" width="19.140625" style="87" customWidth="1"/>
    <col min="15125" max="15125" width="9.140625" style="87" customWidth="1"/>
    <col min="15126" max="15126" width="22.28125" style="87" customWidth="1"/>
    <col min="15127" max="15127" width="105.140625" style="87" customWidth="1"/>
    <col min="15128" max="15362" width="9.140625" style="87" customWidth="1"/>
    <col min="15363" max="15363" width="1.28515625" style="87" customWidth="1"/>
    <col min="15364" max="15364" width="83.140625" style="87" customWidth="1"/>
    <col min="15365" max="15365" width="21.00390625" style="87" customWidth="1"/>
    <col min="15366" max="15366" width="19.8515625" style="87" customWidth="1"/>
    <col min="15367" max="15367" width="21.140625" style="87" customWidth="1"/>
    <col min="15368" max="15368" width="22.140625" style="87" customWidth="1"/>
    <col min="15369" max="15369" width="22.421875" style="87" customWidth="1"/>
    <col min="15370" max="15370" width="22.7109375" style="87" customWidth="1"/>
    <col min="15371" max="15371" width="23.140625" style="87" customWidth="1"/>
    <col min="15372" max="15372" width="24.7109375" style="87" customWidth="1"/>
    <col min="15373" max="15373" width="25.140625" style="87" customWidth="1"/>
    <col min="15374" max="15374" width="24.57421875" style="87" customWidth="1"/>
    <col min="15375" max="15375" width="24.7109375" style="87" customWidth="1"/>
    <col min="15376" max="15376" width="0.71875" style="87" customWidth="1"/>
    <col min="15377" max="15377" width="22.140625" style="87" customWidth="1"/>
    <col min="15378" max="15378" width="1.1484375" style="87" customWidth="1"/>
    <col min="15379" max="15379" width="3.8515625" style="87" customWidth="1"/>
    <col min="15380" max="15380" width="19.140625" style="87" customWidth="1"/>
    <col min="15381" max="15381" width="9.140625" style="87" customWidth="1"/>
    <col min="15382" max="15382" width="22.28125" style="87" customWidth="1"/>
    <col min="15383" max="15383" width="105.140625" style="87" customWidth="1"/>
    <col min="15384" max="15618" width="9.140625" style="87" customWidth="1"/>
    <col min="15619" max="15619" width="1.28515625" style="87" customWidth="1"/>
    <col min="15620" max="15620" width="83.140625" style="87" customWidth="1"/>
    <col min="15621" max="15621" width="21.00390625" style="87" customWidth="1"/>
    <col min="15622" max="15622" width="19.8515625" style="87" customWidth="1"/>
    <col min="15623" max="15623" width="21.140625" style="87" customWidth="1"/>
    <col min="15624" max="15624" width="22.140625" style="87" customWidth="1"/>
    <col min="15625" max="15625" width="22.421875" style="87" customWidth="1"/>
    <col min="15626" max="15626" width="22.7109375" style="87" customWidth="1"/>
    <col min="15627" max="15627" width="23.140625" style="87" customWidth="1"/>
    <col min="15628" max="15628" width="24.7109375" style="87" customWidth="1"/>
    <col min="15629" max="15629" width="25.140625" style="87" customWidth="1"/>
    <col min="15630" max="15630" width="24.57421875" style="87" customWidth="1"/>
    <col min="15631" max="15631" width="24.7109375" style="87" customWidth="1"/>
    <col min="15632" max="15632" width="0.71875" style="87" customWidth="1"/>
    <col min="15633" max="15633" width="22.140625" style="87" customWidth="1"/>
    <col min="15634" max="15634" width="1.1484375" style="87" customWidth="1"/>
    <col min="15635" max="15635" width="3.8515625" style="87" customWidth="1"/>
    <col min="15636" max="15636" width="19.140625" style="87" customWidth="1"/>
    <col min="15637" max="15637" width="9.140625" style="87" customWidth="1"/>
    <col min="15638" max="15638" width="22.28125" style="87" customWidth="1"/>
    <col min="15639" max="15639" width="105.140625" style="87" customWidth="1"/>
    <col min="15640" max="15874" width="9.140625" style="87" customWidth="1"/>
    <col min="15875" max="15875" width="1.28515625" style="87" customWidth="1"/>
    <col min="15876" max="15876" width="83.140625" style="87" customWidth="1"/>
    <col min="15877" max="15877" width="21.00390625" style="87" customWidth="1"/>
    <col min="15878" max="15878" width="19.8515625" style="87" customWidth="1"/>
    <col min="15879" max="15879" width="21.140625" style="87" customWidth="1"/>
    <col min="15880" max="15880" width="22.140625" style="87" customWidth="1"/>
    <col min="15881" max="15881" width="22.421875" style="87" customWidth="1"/>
    <col min="15882" max="15882" width="22.7109375" style="87" customWidth="1"/>
    <col min="15883" max="15883" width="23.140625" style="87" customWidth="1"/>
    <col min="15884" max="15884" width="24.7109375" style="87" customWidth="1"/>
    <col min="15885" max="15885" width="25.140625" style="87" customWidth="1"/>
    <col min="15886" max="15886" width="24.57421875" style="87" customWidth="1"/>
    <col min="15887" max="15887" width="24.7109375" style="87" customWidth="1"/>
    <col min="15888" max="15888" width="0.71875" style="87" customWidth="1"/>
    <col min="15889" max="15889" width="22.140625" style="87" customWidth="1"/>
    <col min="15890" max="15890" width="1.1484375" style="87" customWidth="1"/>
    <col min="15891" max="15891" width="3.8515625" style="87" customWidth="1"/>
    <col min="15892" max="15892" width="19.140625" style="87" customWidth="1"/>
    <col min="15893" max="15893" width="9.140625" style="87" customWidth="1"/>
    <col min="15894" max="15894" width="22.28125" style="87" customWidth="1"/>
    <col min="15895" max="15895" width="105.140625" style="87" customWidth="1"/>
    <col min="15896" max="16130" width="9.140625" style="87" customWidth="1"/>
    <col min="16131" max="16131" width="1.28515625" style="87" customWidth="1"/>
    <col min="16132" max="16132" width="83.140625" style="87" customWidth="1"/>
    <col min="16133" max="16133" width="21.00390625" style="87" customWidth="1"/>
    <col min="16134" max="16134" width="19.8515625" style="87" customWidth="1"/>
    <col min="16135" max="16135" width="21.140625" style="87" customWidth="1"/>
    <col min="16136" max="16136" width="22.140625" style="87" customWidth="1"/>
    <col min="16137" max="16137" width="22.421875" style="87" customWidth="1"/>
    <col min="16138" max="16138" width="22.7109375" style="87" customWidth="1"/>
    <col min="16139" max="16139" width="23.140625" style="87" customWidth="1"/>
    <col min="16140" max="16140" width="24.7109375" style="87" customWidth="1"/>
    <col min="16141" max="16141" width="25.140625" style="87" customWidth="1"/>
    <col min="16142" max="16142" width="24.57421875" style="87" customWidth="1"/>
    <col min="16143" max="16143" width="24.7109375" style="87" customWidth="1"/>
    <col min="16144" max="16144" width="0.71875" style="87" customWidth="1"/>
    <col min="16145" max="16145" width="22.140625" style="87" customWidth="1"/>
    <col min="16146" max="16146" width="1.1484375" style="87" customWidth="1"/>
    <col min="16147" max="16147" width="3.8515625" style="87" customWidth="1"/>
    <col min="16148" max="16148" width="19.140625" style="87" customWidth="1"/>
    <col min="16149" max="16149" width="9.140625" style="87" customWidth="1"/>
    <col min="16150" max="16150" width="22.28125" style="87" customWidth="1"/>
    <col min="16151" max="16151" width="105.140625" style="87" customWidth="1"/>
    <col min="16152" max="16384" width="9.140625" style="87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ht="4.5" customHeight="1"/>
    <row r="13" ht="4.5" customHeight="1"/>
    <row r="14" ht="9.75" customHeight="1"/>
    <row r="15" spans="2:18" ht="19.5" customHeight="1">
      <c r="B15" s="136" t="s">
        <v>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</row>
    <row r="16" spans="2:18" ht="15" customHeight="1">
      <c r="B16" s="137" t="s">
        <v>1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2:18" ht="15" customHeight="1">
      <c r="B17" s="137" t="s">
        <v>2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2:18" ht="15" customHeight="1" thickBot="1">
      <c r="B18" s="138" t="s">
        <v>3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spans="2:18" ht="15" customHeight="1" thickBot="1">
      <c r="B19" s="80"/>
      <c r="C19" s="80"/>
      <c r="D19" s="80"/>
      <c r="E19" s="133" t="s">
        <v>107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5"/>
    </row>
    <row r="20" spans="2:18" ht="21" customHeight="1" thickBot="1">
      <c r="B20" s="93" t="s">
        <v>108</v>
      </c>
      <c r="C20" s="94" t="s">
        <v>105</v>
      </c>
      <c r="D20" s="95" t="s">
        <v>106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2" t="s">
        <v>16</v>
      </c>
      <c r="R20" s="2" t="s">
        <v>16</v>
      </c>
    </row>
    <row r="21" spans="2:18" ht="22.5" customHeight="1">
      <c r="B21" s="3" t="s">
        <v>17</v>
      </c>
      <c r="C21" s="75"/>
      <c r="D21" s="75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14"/>
    </row>
    <row r="22" spans="2:20" ht="32.25" customHeight="1">
      <c r="B22" s="3" t="s">
        <v>18</v>
      </c>
      <c r="C22" s="96">
        <f aca="true" t="shared" si="0" ref="C22:D22">C23+C24+C25+C26+C27</f>
        <v>2408421202</v>
      </c>
      <c r="D22" s="96">
        <f t="shared" si="0"/>
        <v>2288833240</v>
      </c>
      <c r="E22" s="105">
        <f>E23+E24+E25+E26+E27</f>
        <v>107855701.17</v>
      </c>
      <c r="F22" s="105">
        <f>F23+F24+F25+F26+F27</f>
        <v>164063432.02</v>
      </c>
      <c r="G22" s="105">
        <f>G23+G24+G25+G26+G27</f>
        <v>148205715.92000002</v>
      </c>
      <c r="H22" s="105">
        <f aca="true" t="shared" si="1" ref="H22:O22">H23+H24+H25+H26+H27</f>
        <v>180027478.20999998</v>
      </c>
      <c r="I22" s="105">
        <f t="shared" si="1"/>
        <v>142232008.23999998</v>
      </c>
      <c r="J22" s="105">
        <f t="shared" si="1"/>
        <v>148074916.12</v>
      </c>
      <c r="K22" s="105">
        <f t="shared" si="1"/>
        <v>146569006.45999998</v>
      </c>
      <c r="L22" s="105">
        <f t="shared" si="1"/>
        <v>172692777.63</v>
      </c>
      <c r="M22" s="105">
        <f t="shared" si="1"/>
        <v>256618541.08999997</v>
      </c>
      <c r="N22" s="105">
        <f>N23+N24+N25+N26+N27</f>
        <v>176400760.46</v>
      </c>
      <c r="O22" s="105">
        <f t="shared" si="1"/>
        <v>205121510.70000002</v>
      </c>
      <c r="P22" s="105">
        <f>P23+P24+P25+P26+P27</f>
        <v>0</v>
      </c>
      <c r="Q22" s="105">
        <f>Q23+Q24+Q25+Q26+Q27</f>
        <v>1847861848.02</v>
      </c>
      <c r="R22" s="6">
        <f>SUM(E22:Q22)</f>
        <v>3695723696.04</v>
      </c>
      <c r="T22" s="90"/>
    </row>
    <row r="23" spans="2:18" ht="29.25" customHeight="1">
      <c r="B23" s="8" t="s">
        <v>19</v>
      </c>
      <c r="C23" s="104">
        <v>1941905360</v>
      </c>
      <c r="D23" s="9">
        <v>1855066060.16</v>
      </c>
      <c r="E23" s="106">
        <v>90903134.98</v>
      </c>
      <c r="F23" s="106">
        <v>138825510.88</v>
      </c>
      <c r="G23" s="106">
        <v>120964329.3</v>
      </c>
      <c r="H23" s="106">
        <v>157023426.01</v>
      </c>
      <c r="I23" s="106">
        <v>122380486.24</v>
      </c>
      <c r="J23" s="106">
        <v>128222153.26</v>
      </c>
      <c r="K23" s="106">
        <v>125203622.3</v>
      </c>
      <c r="L23" s="106">
        <v>146249950.49</v>
      </c>
      <c r="M23" s="106">
        <v>193689185.06</v>
      </c>
      <c r="N23" s="106">
        <v>131981387.51</v>
      </c>
      <c r="O23" s="106">
        <v>168997494.02</v>
      </c>
      <c r="P23" s="106">
        <v>0</v>
      </c>
      <c r="Q23" s="106">
        <f>E23+F23+G23+H23+I23+J23+K23+L23+M23+N23+O23+P23</f>
        <v>1524440680.05</v>
      </c>
      <c r="R23" s="10">
        <f>SUM(E23:Q23)</f>
        <v>3048881360.1</v>
      </c>
    </row>
    <row r="24" spans="2:18" ht="29.25" customHeight="1">
      <c r="B24" s="8" t="s">
        <v>20</v>
      </c>
      <c r="C24" s="9">
        <v>290436761</v>
      </c>
      <c r="D24" s="9">
        <v>231668909.84</v>
      </c>
      <c r="E24" s="106">
        <v>6551443.66</v>
      </c>
      <c r="F24" s="106">
        <v>10322543.59</v>
      </c>
      <c r="G24" s="106">
        <v>13569377.22</v>
      </c>
      <c r="H24" s="106">
        <v>9087943.66</v>
      </c>
      <c r="I24" s="106">
        <v>7568160.33</v>
      </c>
      <c r="J24" s="106">
        <v>7693793.67</v>
      </c>
      <c r="K24" s="106">
        <v>7500793.66</v>
      </c>
      <c r="L24" s="106">
        <v>8818293.66</v>
      </c>
      <c r="M24" s="106">
        <v>45992229.89</v>
      </c>
      <c r="N24" s="106">
        <v>27594111.78</v>
      </c>
      <c r="O24" s="106">
        <v>14581320.33</v>
      </c>
      <c r="P24" s="106">
        <v>0</v>
      </c>
      <c r="Q24" s="106">
        <f aca="true" t="shared" si="2" ref="Q24:Q66">E24+F24+G24+H24+I24+J24+K24+L24+M24+N24+O24+P24</f>
        <v>159280011.45000002</v>
      </c>
      <c r="R24" s="10">
        <f aca="true" t="shared" si="3" ref="R24:R27">SUM(E24:Q24)</f>
        <v>318560022.90000004</v>
      </c>
    </row>
    <row r="25" spans="2:18" ht="20.25" customHeight="1">
      <c r="B25" s="8" t="s">
        <v>21</v>
      </c>
      <c r="C25" s="9">
        <v>2500000</v>
      </c>
      <c r="D25" s="9">
        <v>500000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8738.1</v>
      </c>
      <c r="O25" s="106">
        <v>0</v>
      </c>
      <c r="P25" s="106">
        <v>0</v>
      </c>
      <c r="Q25" s="106">
        <f t="shared" si="2"/>
        <v>8738.1</v>
      </c>
      <c r="R25" s="10">
        <f t="shared" si="3"/>
        <v>17476.2</v>
      </c>
    </row>
    <row r="26" spans="2:18" ht="29.25" customHeight="1">
      <c r="B26" s="8" t="s">
        <v>22</v>
      </c>
      <c r="C26" s="9">
        <v>400000</v>
      </c>
      <c r="D26" s="9">
        <v>400000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15000</v>
      </c>
      <c r="P26" s="106">
        <v>0</v>
      </c>
      <c r="Q26" s="106">
        <f t="shared" si="2"/>
        <v>15000</v>
      </c>
      <c r="R26" s="10">
        <f t="shared" si="3"/>
        <v>30000</v>
      </c>
    </row>
    <row r="27" spans="2:18" ht="29.25" customHeight="1">
      <c r="B27" s="8" t="s">
        <v>23</v>
      </c>
      <c r="C27" s="9">
        <v>173179081</v>
      </c>
      <c r="D27" s="9">
        <v>201198270</v>
      </c>
      <c r="E27" s="106">
        <v>10401122.53</v>
      </c>
      <c r="F27" s="106">
        <v>14915377.55</v>
      </c>
      <c r="G27" s="106">
        <v>13672009.4</v>
      </c>
      <c r="H27" s="106">
        <v>13916108.54</v>
      </c>
      <c r="I27" s="106">
        <v>12283361.67</v>
      </c>
      <c r="J27" s="106">
        <v>12158969.19</v>
      </c>
      <c r="K27" s="106">
        <v>13864590.5</v>
      </c>
      <c r="L27" s="106">
        <v>17624533.48</v>
      </c>
      <c r="M27" s="106">
        <v>16937126.14</v>
      </c>
      <c r="N27" s="106">
        <v>16816523.07</v>
      </c>
      <c r="O27" s="106">
        <v>21527696.35</v>
      </c>
      <c r="P27" s="106">
        <v>0</v>
      </c>
      <c r="Q27" s="106">
        <f t="shared" si="2"/>
        <v>164117418.42</v>
      </c>
      <c r="R27" s="10">
        <f t="shared" si="3"/>
        <v>328234836.84</v>
      </c>
    </row>
    <row r="28" spans="2:20" ht="35.25" customHeight="1">
      <c r="B28" s="11" t="s">
        <v>24</v>
      </c>
      <c r="C28" s="5">
        <f aca="true" t="shared" si="4" ref="C28:D28">C29+C30+C31+C32+C33+C34+C35+C36+C37</f>
        <v>1672603665</v>
      </c>
      <c r="D28" s="5">
        <f t="shared" si="4"/>
        <v>2145379157.69</v>
      </c>
      <c r="E28" s="105">
        <f>E29+E30+E31+E32+E33+E34+E35+E36+E37</f>
        <v>33331127.07</v>
      </c>
      <c r="F28" s="105">
        <f>F29+F30+F31+F32+F33+F34+F35+F36+F37</f>
        <v>40784496.18</v>
      </c>
      <c r="G28" s="105">
        <f>G29+G30+G31+G32+G33+G34+G35+G36+G37</f>
        <v>38578883.33</v>
      </c>
      <c r="H28" s="105">
        <f aca="true" t="shared" si="5" ref="H28:O28">H29+H30+H31+H32+H33+H34+H35+H36+H37</f>
        <v>44535234.81</v>
      </c>
      <c r="I28" s="105">
        <f t="shared" si="5"/>
        <v>32071171.490000002</v>
      </c>
      <c r="J28" s="105">
        <f t="shared" si="5"/>
        <v>38220540.92</v>
      </c>
      <c r="K28" s="105">
        <f t="shared" si="5"/>
        <v>44043447.19</v>
      </c>
      <c r="L28" s="105">
        <f t="shared" si="5"/>
        <v>62307533.01</v>
      </c>
      <c r="M28" s="105">
        <f t="shared" si="5"/>
        <v>54804740.4</v>
      </c>
      <c r="N28" s="105">
        <f t="shared" si="5"/>
        <v>49572284.18</v>
      </c>
      <c r="O28" s="105">
        <f t="shared" si="5"/>
        <v>59960407.949999996</v>
      </c>
      <c r="P28" s="105">
        <f>P29+P30+P31+P32+P33+P34+P35+P36+P37</f>
        <v>0</v>
      </c>
      <c r="Q28" s="105">
        <f>E28+F28+G28+H28+I28+J28+K28+L28+M28+N28+O28+P28</f>
        <v>498209866.53</v>
      </c>
      <c r="R28" s="6">
        <f>SUM(E28:K28)</f>
        <v>271564900.99</v>
      </c>
      <c r="T28" s="90"/>
    </row>
    <row r="29" spans="2:18" ht="32.25" customHeight="1">
      <c r="B29" s="8" t="s">
        <v>25</v>
      </c>
      <c r="C29" s="9">
        <v>97444000</v>
      </c>
      <c r="D29" s="9">
        <v>96444000</v>
      </c>
      <c r="E29" s="106">
        <v>2454783.61</v>
      </c>
      <c r="F29" s="106">
        <v>7858647.13</v>
      </c>
      <c r="G29" s="106">
        <v>4716258.65</v>
      </c>
      <c r="H29" s="106">
        <v>5324204.15</v>
      </c>
      <c r="I29" s="106">
        <v>4971034.97</v>
      </c>
      <c r="J29" s="106">
        <v>4871700.59</v>
      </c>
      <c r="K29" s="106">
        <v>5404478.06</v>
      </c>
      <c r="L29" s="106">
        <v>5046009.63</v>
      </c>
      <c r="M29" s="106">
        <v>6091303.42</v>
      </c>
      <c r="N29" s="106">
        <v>4931620.09</v>
      </c>
      <c r="O29" s="106">
        <v>4604543.86</v>
      </c>
      <c r="P29" s="106">
        <v>0</v>
      </c>
      <c r="Q29" s="106">
        <f t="shared" si="2"/>
        <v>56274584.16</v>
      </c>
      <c r="R29" s="10">
        <f>SUM(E29:K29)</f>
        <v>35601107.16</v>
      </c>
    </row>
    <row r="30" spans="2:18" ht="32.25" customHeight="1">
      <c r="B30" s="8" t="s">
        <v>26</v>
      </c>
      <c r="C30" s="9">
        <v>148755249</v>
      </c>
      <c r="D30" s="9">
        <v>121816995.65</v>
      </c>
      <c r="E30" s="106">
        <v>107262</v>
      </c>
      <c r="F30" s="106">
        <v>3734176.29</v>
      </c>
      <c r="G30" s="106">
        <v>5424020.11</v>
      </c>
      <c r="H30" s="106">
        <v>5237767.58</v>
      </c>
      <c r="I30" s="106">
        <v>1295968.04</v>
      </c>
      <c r="J30" s="106">
        <v>3277702.96</v>
      </c>
      <c r="K30" s="106">
        <v>8443532.29</v>
      </c>
      <c r="L30" s="106">
        <v>12269050</v>
      </c>
      <c r="M30" s="106">
        <v>21580791.29</v>
      </c>
      <c r="N30" s="106">
        <v>14647496.39</v>
      </c>
      <c r="O30" s="106">
        <v>17881670.59</v>
      </c>
      <c r="P30" s="106">
        <v>0</v>
      </c>
      <c r="Q30" s="106">
        <f t="shared" si="2"/>
        <v>93899437.53999999</v>
      </c>
      <c r="R30" s="10">
        <f aca="true" t="shared" si="6" ref="R30:R37">SUM(E30:K30)</f>
        <v>27520429.27</v>
      </c>
    </row>
    <row r="31" spans="2:18" ht="23.25" customHeight="1">
      <c r="B31" s="8" t="s">
        <v>27</v>
      </c>
      <c r="C31" s="9">
        <v>46401155</v>
      </c>
      <c r="D31" s="9">
        <v>38641300</v>
      </c>
      <c r="E31" s="106">
        <v>0</v>
      </c>
      <c r="F31" s="106">
        <v>587520</v>
      </c>
      <c r="G31" s="106">
        <v>293760</v>
      </c>
      <c r="H31" s="106">
        <v>293760</v>
      </c>
      <c r="I31" s="106">
        <v>293760</v>
      </c>
      <c r="J31" s="106">
        <v>293760</v>
      </c>
      <c r="K31" s="106">
        <v>291720</v>
      </c>
      <c r="L31" s="106">
        <v>291720</v>
      </c>
      <c r="M31" s="106">
        <v>291720</v>
      </c>
      <c r="N31" s="106">
        <v>291720</v>
      </c>
      <c r="O31" s="106">
        <v>291720</v>
      </c>
      <c r="P31" s="106">
        <v>0</v>
      </c>
      <c r="Q31" s="106">
        <f t="shared" si="2"/>
        <v>3221160</v>
      </c>
      <c r="R31" s="10">
        <f t="shared" si="6"/>
        <v>2054280</v>
      </c>
    </row>
    <row r="32" spans="2:18" ht="32.25" customHeight="1">
      <c r="B32" s="8" t="s">
        <v>28</v>
      </c>
      <c r="C32" s="9">
        <v>31425760</v>
      </c>
      <c r="D32" s="9">
        <v>25983913</v>
      </c>
      <c r="E32" s="106">
        <v>0</v>
      </c>
      <c r="F32" s="106">
        <v>0</v>
      </c>
      <c r="G32" s="106">
        <v>0</v>
      </c>
      <c r="H32" s="106">
        <v>0</v>
      </c>
      <c r="I32" s="106">
        <v>287488</v>
      </c>
      <c r="J32" s="106">
        <v>745005.23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f t="shared" si="2"/>
        <v>1032493.23</v>
      </c>
      <c r="R32" s="10">
        <f t="shared" si="6"/>
        <v>1032493.23</v>
      </c>
    </row>
    <row r="33" spans="2:18" ht="32.25" customHeight="1">
      <c r="B33" s="8" t="s">
        <v>29</v>
      </c>
      <c r="C33" s="9">
        <v>318656546</v>
      </c>
      <c r="D33" s="9">
        <v>315974846</v>
      </c>
      <c r="E33" s="106">
        <v>24088902.25</v>
      </c>
      <c r="F33" s="106">
        <v>20547996.2</v>
      </c>
      <c r="G33" s="106">
        <v>18180683.74</v>
      </c>
      <c r="H33" s="106">
        <v>18714113.98</v>
      </c>
      <c r="I33" s="106">
        <v>18437973.94</v>
      </c>
      <c r="J33" s="106">
        <v>19165301.86</v>
      </c>
      <c r="K33" s="106">
        <v>19362660.59</v>
      </c>
      <c r="L33" s="106">
        <v>23006811.05</v>
      </c>
      <c r="M33" s="106">
        <v>19579060.18</v>
      </c>
      <c r="N33" s="106">
        <v>18771865.29</v>
      </c>
      <c r="O33" s="106">
        <v>18336521.09</v>
      </c>
      <c r="P33" s="106">
        <v>0</v>
      </c>
      <c r="Q33" s="106">
        <f t="shared" si="2"/>
        <v>218191890.17000002</v>
      </c>
      <c r="R33" s="10">
        <f t="shared" si="6"/>
        <v>138497632.56</v>
      </c>
    </row>
    <row r="34" spans="2:18" ht="32.25" customHeight="1">
      <c r="B34" s="8" t="s">
        <v>30</v>
      </c>
      <c r="C34" s="9">
        <v>29720000</v>
      </c>
      <c r="D34" s="9">
        <v>898550000</v>
      </c>
      <c r="E34" s="106">
        <v>411479.23</v>
      </c>
      <c r="F34" s="106">
        <v>3668070.17</v>
      </c>
      <c r="G34" s="106">
        <v>1877166.72</v>
      </c>
      <c r="H34" s="106">
        <v>196560.11</v>
      </c>
      <c r="I34" s="106">
        <v>2035325.87</v>
      </c>
      <c r="J34" s="106">
        <v>3953278.01</v>
      </c>
      <c r="K34" s="106">
        <v>2031367.59</v>
      </c>
      <c r="L34" s="106">
        <v>13125378.73</v>
      </c>
      <c r="M34" s="106">
        <v>1891090.28</v>
      </c>
      <c r="N34" s="106">
        <v>3577052</v>
      </c>
      <c r="O34" s="106">
        <v>2633511.09</v>
      </c>
      <c r="P34" s="106">
        <v>0</v>
      </c>
      <c r="Q34" s="106">
        <f t="shared" si="2"/>
        <v>35400279.8</v>
      </c>
      <c r="R34" s="10">
        <f t="shared" si="6"/>
        <v>14173247.7</v>
      </c>
    </row>
    <row r="35" spans="2:18" ht="52.5" customHeight="1">
      <c r="B35" s="8" t="s">
        <v>31</v>
      </c>
      <c r="C35" s="9">
        <v>24750991</v>
      </c>
      <c r="D35" s="9">
        <v>38326540.69</v>
      </c>
      <c r="E35" s="106">
        <v>659999.98</v>
      </c>
      <c r="F35" s="106">
        <v>0</v>
      </c>
      <c r="G35" s="106">
        <v>889362.56</v>
      </c>
      <c r="H35" s="106">
        <v>628391.89</v>
      </c>
      <c r="I35" s="106">
        <v>657688.34</v>
      </c>
      <c r="J35" s="106">
        <v>1010638.93</v>
      </c>
      <c r="K35" s="106">
        <v>53284.67</v>
      </c>
      <c r="L35" s="106">
        <v>2912608.6</v>
      </c>
      <c r="M35" s="106">
        <v>2289745.13</v>
      </c>
      <c r="N35" s="106">
        <v>2078167.45</v>
      </c>
      <c r="O35" s="106">
        <v>803475.18</v>
      </c>
      <c r="P35" s="106">
        <v>0</v>
      </c>
      <c r="Q35" s="106">
        <f t="shared" si="2"/>
        <v>11983362.73</v>
      </c>
      <c r="R35" s="10">
        <f t="shared" si="6"/>
        <v>3899366.37</v>
      </c>
    </row>
    <row r="36" spans="2:18" ht="47.25" customHeight="1">
      <c r="B36" s="8" t="s">
        <v>32</v>
      </c>
      <c r="C36" s="9">
        <v>898513807</v>
      </c>
      <c r="D36" s="9">
        <v>579804985.35</v>
      </c>
      <c r="E36" s="106">
        <v>5608700</v>
      </c>
      <c r="F36" s="106">
        <v>4388086.39</v>
      </c>
      <c r="G36" s="106">
        <v>5706760.55</v>
      </c>
      <c r="H36" s="106">
        <v>12408492.1</v>
      </c>
      <c r="I36" s="106">
        <v>4083683.33</v>
      </c>
      <c r="J36" s="106">
        <v>2989583.34</v>
      </c>
      <c r="K36" s="106">
        <v>7639964.94</v>
      </c>
      <c r="L36" s="106">
        <v>1549342</v>
      </c>
      <c r="M36" s="106">
        <v>2155987.98</v>
      </c>
      <c r="N36" s="106">
        <v>4719211.81</v>
      </c>
      <c r="O36" s="106">
        <v>14982160.14</v>
      </c>
      <c r="P36" s="106">
        <v>0</v>
      </c>
      <c r="Q36" s="106">
        <f t="shared" si="2"/>
        <v>66231972.57999999</v>
      </c>
      <c r="R36" s="10">
        <f t="shared" si="6"/>
        <v>42825270.64999999</v>
      </c>
    </row>
    <row r="37" spans="2:18" ht="30" customHeight="1">
      <c r="B37" s="8" t="s">
        <v>33</v>
      </c>
      <c r="C37" s="9">
        <v>76936157</v>
      </c>
      <c r="D37" s="9">
        <v>29836577</v>
      </c>
      <c r="E37" s="106">
        <v>0</v>
      </c>
      <c r="F37" s="106">
        <v>0</v>
      </c>
      <c r="G37" s="106">
        <v>1490871</v>
      </c>
      <c r="H37" s="106">
        <v>1731945</v>
      </c>
      <c r="I37" s="106">
        <v>8249</v>
      </c>
      <c r="J37" s="106">
        <v>1913570</v>
      </c>
      <c r="K37" s="106">
        <v>816439.05</v>
      </c>
      <c r="L37" s="106">
        <v>4106613</v>
      </c>
      <c r="M37" s="106">
        <v>925042.12</v>
      </c>
      <c r="N37" s="106">
        <v>555151.15</v>
      </c>
      <c r="O37" s="106">
        <v>426806</v>
      </c>
      <c r="P37" s="106">
        <v>0</v>
      </c>
      <c r="Q37" s="106">
        <f t="shared" si="2"/>
        <v>11974686.32</v>
      </c>
      <c r="R37" s="10">
        <f t="shared" si="6"/>
        <v>5961074.05</v>
      </c>
    </row>
    <row r="38" spans="2:20" ht="32.25" customHeight="1">
      <c r="B38" s="11" t="s">
        <v>34</v>
      </c>
      <c r="C38" s="5">
        <f aca="true" t="shared" si="7" ref="C38:D38">C39+C40+C41+C42+C43+C44+C45+C46+C47</f>
        <v>285308972</v>
      </c>
      <c r="D38" s="5">
        <f t="shared" si="7"/>
        <v>170715429.31</v>
      </c>
      <c r="E38" s="105">
        <f>E39+E40+E41+E42+E43+E44+E45+E46+E47</f>
        <v>3251670.56</v>
      </c>
      <c r="F38" s="105">
        <f>F39+F40+F41+F42+F43+F44+F45+F46+F47</f>
        <v>7762125.54</v>
      </c>
      <c r="G38" s="105">
        <f>G39+G40+G41+G42+G43+G44+G45+G46+G47</f>
        <v>4697364.29</v>
      </c>
      <c r="H38" s="105">
        <f aca="true" t="shared" si="8" ref="H38:N38">H39+H40+H41+H42+H43+H44+H45+H46+H47</f>
        <v>7741244.48</v>
      </c>
      <c r="I38" s="105">
        <f t="shared" si="8"/>
        <v>4856653.6</v>
      </c>
      <c r="J38" s="105">
        <f t="shared" si="8"/>
        <v>12521355.229999999</v>
      </c>
      <c r="K38" s="105">
        <f t="shared" si="8"/>
        <v>10702303.18</v>
      </c>
      <c r="L38" s="105">
        <f t="shared" si="8"/>
        <v>9239002.469999999</v>
      </c>
      <c r="M38" s="105">
        <f t="shared" si="8"/>
        <v>9904957.16</v>
      </c>
      <c r="N38" s="105">
        <f t="shared" si="8"/>
        <v>6307734.86</v>
      </c>
      <c r="O38" s="105">
        <f>O39+O40+O41+O42+O43+O44+O45+O46+O47</f>
        <v>6549739.84</v>
      </c>
      <c r="P38" s="105">
        <f>P39+P40+P41+P42+P43+P44+P45+P46+P47</f>
        <v>0</v>
      </c>
      <c r="Q38" s="105">
        <f>Q39+Q40+Q41+Q42+Q43+Q44+Q45+Q46+Q47</f>
        <v>83534151.21</v>
      </c>
      <c r="R38" s="6">
        <f>SUM(E38:K38)</f>
        <v>51532716.879999995</v>
      </c>
      <c r="T38" s="90"/>
    </row>
    <row r="39" spans="2:20" ht="26.25" customHeight="1">
      <c r="B39" s="8" t="s">
        <v>35</v>
      </c>
      <c r="C39" s="9">
        <v>57523099</v>
      </c>
      <c r="D39" s="9">
        <v>42323099</v>
      </c>
      <c r="E39" s="106">
        <v>2718576</v>
      </c>
      <c r="F39" s="106">
        <v>2466088</v>
      </c>
      <c r="G39" s="106">
        <v>3028673.2</v>
      </c>
      <c r="H39" s="106">
        <v>3541064.4</v>
      </c>
      <c r="I39" s="106">
        <v>2779346</v>
      </c>
      <c r="J39" s="106">
        <v>3328198.94</v>
      </c>
      <c r="K39" s="106">
        <v>2792854.77</v>
      </c>
      <c r="L39" s="106">
        <v>2632644</v>
      </c>
      <c r="M39" s="106">
        <v>2910979.61</v>
      </c>
      <c r="N39" s="106">
        <v>3642582.29</v>
      </c>
      <c r="O39" s="106">
        <v>2827440</v>
      </c>
      <c r="P39" s="106">
        <v>0</v>
      </c>
      <c r="Q39" s="106">
        <f t="shared" si="2"/>
        <v>32668447.209999997</v>
      </c>
      <c r="R39" s="10">
        <f>SUM(E39:K39)</f>
        <v>20654801.31</v>
      </c>
      <c r="T39" s="89"/>
    </row>
    <row r="40" spans="2:18" ht="26.25" customHeight="1">
      <c r="B40" s="8" t="s">
        <v>36</v>
      </c>
      <c r="C40" s="9">
        <v>25327700</v>
      </c>
      <c r="D40" s="9">
        <v>9077150.31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127735</v>
      </c>
      <c r="L40" s="106">
        <v>118000</v>
      </c>
      <c r="M40" s="106">
        <v>1616803.5</v>
      </c>
      <c r="N40" s="106">
        <v>0</v>
      </c>
      <c r="O40" s="106">
        <v>0</v>
      </c>
      <c r="P40" s="106">
        <v>0</v>
      </c>
      <c r="Q40" s="106">
        <f t="shared" si="2"/>
        <v>1862538.5</v>
      </c>
      <c r="R40" s="10">
        <f aca="true" t="shared" si="9" ref="R40:R47">SUM(E40:K40)</f>
        <v>127735</v>
      </c>
    </row>
    <row r="41" spans="2:18" ht="26.25" customHeight="1">
      <c r="B41" s="8" t="s">
        <v>37</v>
      </c>
      <c r="C41" s="9">
        <v>27022599</v>
      </c>
      <c r="D41" s="9">
        <v>17189175</v>
      </c>
      <c r="E41" s="106">
        <v>119882.1</v>
      </c>
      <c r="F41" s="106">
        <v>0</v>
      </c>
      <c r="G41" s="106">
        <v>174605.74</v>
      </c>
      <c r="H41" s="106">
        <v>290464</v>
      </c>
      <c r="I41" s="106">
        <v>1036263.99</v>
      </c>
      <c r="J41" s="106">
        <v>381140</v>
      </c>
      <c r="K41" s="106">
        <v>48879.14</v>
      </c>
      <c r="L41" s="106">
        <v>1361536.39</v>
      </c>
      <c r="M41" s="106">
        <v>175938</v>
      </c>
      <c r="N41" s="106">
        <v>30250</v>
      </c>
      <c r="O41" s="106">
        <v>42800</v>
      </c>
      <c r="P41" s="106">
        <v>0</v>
      </c>
      <c r="Q41" s="106">
        <f t="shared" si="2"/>
        <v>3661759.36</v>
      </c>
      <c r="R41" s="10">
        <f t="shared" si="9"/>
        <v>2051234.97</v>
      </c>
    </row>
    <row r="42" spans="2:18" ht="30.75" customHeight="1">
      <c r="B42" s="8" t="s">
        <v>38</v>
      </c>
      <c r="C42" s="9">
        <v>1074578</v>
      </c>
      <c r="D42" s="9">
        <v>1074578</v>
      </c>
      <c r="E42" s="106">
        <v>0</v>
      </c>
      <c r="F42" s="106">
        <v>0</v>
      </c>
      <c r="G42" s="106">
        <v>0</v>
      </c>
      <c r="H42" s="106">
        <v>0</v>
      </c>
      <c r="I42" s="106">
        <v>85130.63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f t="shared" si="2"/>
        <v>85130.63</v>
      </c>
      <c r="R42" s="10">
        <f t="shared" si="9"/>
        <v>85130.63</v>
      </c>
    </row>
    <row r="43" spans="2:18" ht="30.75" customHeight="1">
      <c r="B43" s="8" t="s">
        <v>39</v>
      </c>
      <c r="C43" s="9">
        <v>5453582</v>
      </c>
      <c r="D43" s="9">
        <v>3703582</v>
      </c>
      <c r="E43" s="106">
        <v>0</v>
      </c>
      <c r="F43" s="106">
        <v>0</v>
      </c>
      <c r="G43" s="106">
        <v>646011.94</v>
      </c>
      <c r="H43" s="106">
        <v>154891.01</v>
      </c>
      <c r="I43" s="106">
        <v>0</v>
      </c>
      <c r="J43" s="106">
        <v>232785.81</v>
      </c>
      <c r="K43" s="106">
        <v>-132051.48</v>
      </c>
      <c r="L43" s="106">
        <v>449544.6</v>
      </c>
      <c r="M43" s="106">
        <v>302965.15</v>
      </c>
      <c r="N43" s="106">
        <v>38093.85</v>
      </c>
      <c r="O43" s="106">
        <v>0</v>
      </c>
      <c r="P43" s="106">
        <v>0</v>
      </c>
      <c r="Q43" s="106">
        <f t="shared" si="2"/>
        <v>1692240.88</v>
      </c>
      <c r="R43" s="10">
        <f t="shared" si="9"/>
        <v>901637.28</v>
      </c>
    </row>
    <row r="44" spans="2:18" ht="39.75" customHeight="1">
      <c r="B44" s="8" t="s">
        <v>40</v>
      </c>
      <c r="C44" s="9">
        <v>8722877</v>
      </c>
      <c r="D44" s="9">
        <v>2992877</v>
      </c>
      <c r="E44" s="106">
        <v>0</v>
      </c>
      <c r="F44" s="106">
        <v>15080.4</v>
      </c>
      <c r="G44" s="106">
        <v>0</v>
      </c>
      <c r="H44" s="106">
        <v>0</v>
      </c>
      <c r="I44" s="106">
        <v>40002</v>
      </c>
      <c r="J44" s="106">
        <v>0</v>
      </c>
      <c r="K44" s="106">
        <v>3898.15</v>
      </c>
      <c r="L44" s="106">
        <v>403609.15</v>
      </c>
      <c r="M44" s="106">
        <v>0</v>
      </c>
      <c r="N44" s="106">
        <v>46948.44</v>
      </c>
      <c r="O44" s="106">
        <v>20060</v>
      </c>
      <c r="P44" s="106">
        <v>0</v>
      </c>
      <c r="Q44" s="106">
        <f t="shared" si="2"/>
        <v>529598.14</v>
      </c>
      <c r="R44" s="10">
        <f t="shared" si="9"/>
        <v>58980.55</v>
      </c>
    </row>
    <row r="45" spans="2:18" ht="39.75" customHeight="1">
      <c r="B45" s="8" t="s">
        <v>41</v>
      </c>
      <c r="C45" s="97">
        <v>54257879</v>
      </c>
      <c r="D45" s="97">
        <v>52897010</v>
      </c>
      <c r="E45" s="106">
        <v>0</v>
      </c>
      <c r="F45" s="106">
        <v>2748555.22</v>
      </c>
      <c r="G45" s="106">
        <v>0</v>
      </c>
      <c r="H45" s="106">
        <v>169140.48</v>
      </c>
      <c r="I45" s="106">
        <v>0</v>
      </c>
      <c r="J45" s="106">
        <v>7287829.47</v>
      </c>
      <c r="K45" s="106">
        <v>4372054.55</v>
      </c>
      <c r="L45" s="106">
        <v>2819472.25</v>
      </c>
      <c r="M45" s="106">
        <v>2271430.1</v>
      </c>
      <c r="N45" s="106">
        <v>1602759.12</v>
      </c>
      <c r="O45" s="106">
        <v>3488000</v>
      </c>
      <c r="P45" s="106">
        <v>0</v>
      </c>
      <c r="Q45" s="106">
        <f t="shared" si="2"/>
        <v>24759241.19</v>
      </c>
      <c r="R45" s="10">
        <f t="shared" si="9"/>
        <v>14577579.719999999</v>
      </c>
    </row>
    <row r="46" spans="2:18" ht="42.75" customHeight="1">
      <c r="B46" s="8" t="s">
        <v>42</v>
      </c>
      <c r="C46" s="97">
        <v>0</v>
      </c>
      <c r="D46" s="97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f t="shared" si="2"/>
        <v>0</v>
      </c>
      <c r="R46" s="10">
        <f t="shared" si="9"/>
        <v>0</v>
      </c>
    </row>
    <row r="47" spans="2:18" ht="33" customHeight="1">
      <c r="B47" s="8" t="s">
        <v>43</v>
      </c>
      <c r="C47" s="97">
        <v>105926658</v>
      </c>
      <c r="D47" s="97">
        <v>41457958</v>
      </c>
      <c r="E47" s="106">
        <v>413212.46</v>
      </c>
      <c r="F47" s="106">
        <v>2532401.92</v>
      </c>
      <c r="G47" s="106">
        <v>848073.41</v>
      </c>
      <c r="H47" s="106">
        <v>3585684.59</v>
      </c>
      <c r="I47" s="106">
        <v>915910.98</v>
      </c>
      <c r="J47" s="106">
        <v>1291401.01</v>
      </c>
      <c r="K47" s="106">
        <v>3488933.05</v>
      </c>
      <c r="L47" s="106">
        <v>1454196.08</v>
      </c>
      <c r="M47" s="106">
        <v>2626840.8</v>
      </c>
      <c r="N47" s="106">
        <v>947101.16</v>
      </c>
      <c r="O47" s="106">
        <v>171439.84</v>
      </c>
      <c r="P47" s="106">
        <v>0</v>
      </c>
      <c r="Q47" s="106">
        <f t="shared" si="2"/>
        <v>18275195.299999997</v>
      </c>
      <c r="R47" s="10">
        <f t="shared" si="9"/>
        <v>13075617.419999998</v>
      </c>
    </row>
    <row r="48" spans="2:20" ht="33" customHeight="1">
      <c r="B48" s="11" t="s">
        <v>44</v>
      </c>
      <c r="C48" s="5">
        <f aca="true" t="shared" si="10" ref="C48:Q48">C49+C50+C53+C54+C55+C56+C57+C58</f>
        <v>2209122410</v>
      </c>
      <c r="D48" s="5">
        <f t="shared" si="10"/>
        <v>8875023617</v>
      </c>
      <c r="E48" s="105">
        <f t="shared" si="10"/>
        <v>111026109</v>
      </c>
      <c r="F48" s="105">
        <f t="shared" si="10"/>
        <v>117211116</v>
      </c>
      <c r="G48" s="105">
        <f t="shared" si="10"/>
        <v>354793098.19</v>
      </c>
      <c r="H48" s="105">
        <f t="shared" si="10"/>
        <v>122828783.16</v>
      </c>
      <c r="I48" s="105">
        <f t="shared" si="10"/>
        <v>242880871.82</v>
      </c>
      <c r="J48" s="105">
        <f t="shared" si="10"/>
        <v>212488268.45999998</v>
      </c>
      <c r="K48" s="105">
        <f t="shared" si="10"/>
        <v>158928834.75</v>
      </c>
      <c r="L48" s="105">
        <f t="shared" si="10"/>
        <v>957028465.66</v>
      </c>
      <c r="M48" s="105">
        <f t="shared" si="10"/>
        <v>944600592.46</v>
      </c>
      <c r="N48" s="105">
        <f t="shared" si="10"/>
        <v>1137754836.99</v>
      </c>
      <c r="O48" s="105">
        <f t="shared" si="10"/>
        <v>2741002006.36</v>
      </c>
      <c r="P48" s="105">
        <f t="shared" si="10"/>
        <v>0</v>
      </c>
      <c r="Q48" s="105">
        <f t="shared" si="10"/>
        <v>7100542982.849999</v>
      </c>
      <c r="R48" s="6">
        <f>SUM(E48:K48)</f>
        <v>1320157081.38</v>
      </c>
      <c r="T48" s="90"/>
    </row>
    <row r="49" spans="2:18" ht="32.25" customHeight="1">
      <c r="B49" s="8" t="s">
        <v>45</v>
      </c>
      <c r="C49" s="97">
        <v>177559188</v>
      </c>
      <c r="D49" s="97">
        <v>183188664</v>
      </c>
      <c r="E49" s="106">
        <v>0</v>
      </c>
      <c r="F49" s="106">
        <v>0</v>
      </c>
      <c r="G49" s="106">
        <v>660832.33</v>
      </c>
      <c r="H49" s="106">
        <v>501000</v>
      </c>
      <c r="I49" s="106">
        <v>2339164.99</v>
      </c>
      <c r="J49" s="106">
        <v>75000</v>
      </c>
      <c r="K49" s="106">
        <v>884999</v>
      </c>
      <c r="L49" s="106">
        <v>20885426.66</v>
      </c>
      <c r="M49" s="106">
        <v>28776254.18</v>
      </c>
      <c r="N49" s="106">
        <v>4784102</v>
      </c>
      <c r="O49" s="106">
        <v>26577895.76</v>
      </c>
      <c r="P49" s="106">
        <v>0</v>
      </c>
      <c r="Q49" s="106">
        <f t="shared" si="2"/>
        <v>85484674.92</v>
      </c>
      <c r="R49" s="10">
        <f>SUM(E49:K49)</f>
        <v>4460996.32</v>
      </c>
    </row>
    <row r="50" spans="2:18" ht="31.5" customHeight="1" thickBot="1">
      <c r="B50" s="12" t="s">
        <v>46</v>
      </c>
      <c r="C50" s="99">
        <v>1204053725</v>
      </c>
      <c r="D50" s="99">
        <v>1314325455</v>
      </c>
      <c r="E50" s="13">
        <v>87930256</v>
      </c>
      <c r="F50" s="13">
        <v>94115263</v>
      </c>
      <c r="G50" s="13">
        <v>99705952</v>
      </c>
      <c r="H50" s="13">
        <v>88508710</v>
      </c>
      <c r="I50" s="13">
        <v>99705952</v>
      </c>
      <c r="J50" s="13">
        <v>111882880.07</v>
      </c>
      <c r="K50" s="13">
        <v>107025211</v>
      </c>
      <c r="L50" s="13">
        <v>94107331</v>
      </c>
      <c r="M50" s="13">
        <v>96277337.29</v>
      </c>
      <c r="N50" s="13">
        <v>96656381.94</v>
      </c>
      <c r="O50" s="13">
        <v>131465192.76</v>
      </c>
      <c r="P50" s="13">
        <v>0</v>
      </c>
      <c r="Q50" s="13">
        <f t="shared" si="2"/>
        <v>1107380467.06</v>
      </c>
      <c r="R50" s="10">
        <f>SUM(E50:K50)</f>
        <v>688874224.0699999</v>
      </c>
    </row>
    <row r="51" spans="2:18" ht="12" customHeight="1">
      <c r="B51" s="15"/>
      <c r="C51" s="100"/>
      <c r="D51" s="100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">
        <f aca="true" t="shared" si="11" ref="R51:R52">SUM(E51:G51)</f>
        <v>0</v>
      </c>
    </row>
    <row r="52" spans="2:18" ht="11.25" customHeight="1" thickBot="1">
      <c r="B52" s="15"/>
      <c r="C52" s="100"/>
      <c r="D52" s="100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">
        <f t="shared" si="11"/>
        <v>0</v>
      </c>
    </row>
    <row r="53" spans="2:18" ht="41.25" customHeight="1">
      <c r="B53" s="16" t="s">
        <v>47</v>
      </c>
      <c r="C53" s="101">
        <v>0</v>
      </c>
      <c r="D53" s="101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35000000</v>
      </c>
      <c r="N53" s="17">
        <v>0</v>
      </c>
      <c r="O53" s="17">
        <v>0</v>
      </c>
      <c r="P53" s="17">
        <v>0</v>
      </c>
      <c r="Q53" s="17">
        <f t="shared" si="2"/>
        <v>35000000</v>
      </c>
      <c r="R53" s="18">
        <f>SUM(E53:K53)</f>
        <v>0</v>
      </c>
    </row>
    <row r="54" spans="2:18" ht="41.25" customHeight="1">
      <c r="B54" s="8" t="s">
        <v>48</v>
      </c>
      <c r="C54" s="97"/>
      <c r="D54" s="97"/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23095853</v>
      </c>
      <c r="N54" s="106">
        <v>0</v>
      </c>
      <c r="O54" s="106">
        <v>0</v>
      </c>
      <c r="P54" s="106">
        <v>0</v>
      </c>
      <c r="Q54" s="106">
        <f t="shared" si="2"/>
        <v>23095853</v>
      </c>
      <c r="R54" s="10">
        <f>SUM(E54:K54)</f>
        <v>0</v>
      </c>
    </row>
    <row r="55" spans="2:18" ht="41.25" customHeight="1">
      <c r="B55" s="8" t="s">
        <v>49</v>
      </c>
      <c r="C55" s="97">
        <v>798874606</v>
      </c>
      <c r="D55" s="97">
        <v>308383026</v>
      </c>
      <c r="E55" s="106">
        <v>23095853</v>
      </c>
      <c r="F55" s="106">
        <v>23095853</v>
      </c>
      <c r="G55" s="106">
        <v>23095853</v>
      </c>
      <c r="H55" s="106">
        <v>4483113.07</v>
      </c>
      <c r="I55" s="106">
        <v>40849684.55</v>
      </c>
      <c r="J55" s="106">
        <v>4292007.92</v>
      </c>
      <c r="K55" s="106">
        <v>42853869</v>
      </c>
      <c r="L55" s="106">
        <v>23095853</v>
      </c>
      <c r="M55" s="106">
        <v>0</v>
      </c>
      <c r="N55" s="106">
        <v>253337837</v>
      </c>
      <c r="O55" s="106">
        <v>46191696</v>
      </c>
      <c r="P55" s="106">
        <v>0</v>
      </c>
      <c r="Q55" s="106">
        <f t="shared" si="2"/>
        <v>484391619.53999996</v>
      </c>
      <c r="R55" s="10">
        <f aca="true" t="shared" si="12" ref="R55:R58">SUM(E55:K55)</f>
        <v>161766233.54</v>
      </c>
    </row>
    <row r="56" spans="2:18" ht="41.25" customHeight="1">
      <c r="B56" s="8" t="s">
        <v>50</v>
      </c>
      <c r="C56" s="97"/>
      <c r="D56" s="97">
        <v>7040491581</v>
      </c>
      <c r="E56" s="106">
        <v>0</v>
      </c>
      <c r="F56" s="106">
        <v>0</v>
      </c>
      <c r="G56" s="106">
        <v>229146564.72</v>
      </c>
      <c r="H56" s="106">
        <v>29147480.92</v>
      </c>
      <c r="I56" s="106">
        <v>83617399.9</v>
      </c>
      <c r="J56" s="106">
        <v>96238380.47</v>
      </c>
      <c r="K56" s="106">
        <v>8164755.75</v>
      </c>
      <c r="L56" s="106">
        <v>818025030.49</v>
      </c>
      <c r="M56" s="106">
        <v>761451147.99</v>
      </c>
      <c r="N56" s="106">
        <v>782976516.05</v>
      </c>
      <c r="O56" s="106">
        <v>2536767221.84</v>
      </c>
      <c r="P56" s="106">
        <v>0</v>
      </c>
      <c r="Q56" s="106">
        <f>E56+F56+G56+H56+I56+J56+K56+L56+M56+N56+O56+P56</f>
        <v>5345534498.13</v>
      </c>
      <c r="R56" s="10">
        <f t="shared" si="12"/>
        <v>446314581.76</v>
      </c>
    </row>
    <row r="57" spans="2:18" ht="32.25" customHeight="1">
      <c r="B57" s="8" t="s">
        <v>51</v>
      </c>
      <c r="C57" s="97">
        <v>28634891</v>
      </c>
      <c r="D57" s="97">
        <v>28634891</v>
      </c>
      <c r="E57" s="106">
        <v>0</v>
      </c>
      <c r="F57" s="106">
        <v>0</v>
      </c>
      <c r="G57" s="106">
        <v>2183896.14</v>
      </c>
      <c r="H57" s="106">
        <v>188479.17</v>
      </c>
      <c r="I57" s="106">
        <v>16368670.38</v>
      </c>
      <c r="J57" s="106">
        <v>0</v>
      </c>
      <c r="K57" s="106">
        <v>0</v>
      </c>
      <c r="L57" s="106">
        <v>914824.51</v>
      </c>
      <c r="M57" s="106">
        <v>0</v>
      </c>
      <c r="N57" s="106">
        <v>0</v>
      </c>
      <c r="O57" s="106">
        <v>0</v>
      </c>
      <c r="P57" s="106">
        <v>0</v>
      </c>
      <c r="Q57" s="106">
        <f t="shared" si="2"/>
        <v>19655870.200000003</v>
      </c>
      <c r="R57" s="10">
        <f t="shared" si="12"/>
        <v>18741045.69</v>
      </c>
    </row>
    <row r="58" spans="2:18" ht="43.5" customHeight="1">
      <c r="B58" s="8" t="s">
        <v>52</v>
      </c>
      <c r="C58" s="97"/>
      <c r="D58" s="97"/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f t="shared" si="2"/>
        <v>0</v>
      </c>
      <c r="R58" s="10">
        <f t="shared" si="12"/>
        <v>0</v>
      </c>
    </row>
    <row r="59" spans="2:18" ht="30" customHeight="1">
      <c r="B59" s="11" t="s">
        <v>53</v>
      </c>
      <c r="C59" s="5">
        <f aca="true" t="shared" si="13" ref="C59:D59">C60+C61+C62-C63+C64+C65+C66</f>
        <v>35000000</v>
      </c>
      <c r="D59" s="5">
        <f t="shared" si="13"/>
        <v>35000000</v>
      </c>
      <c r="E59" s="105">
        <f>E60+E61+E62-E63+E64+E65+E66</f>
        <v>0</v>
      </c>
      <c r="F59" s="105">
        <f>F60+F61+F62-F63+F64+F65+F66</f>
        <v>0</v>
      </c>
      <c r="G59" s="105">
        <f>G60+G61+G62-G63+G64+G65+G66</f>
        <v>4999998</v>
      </c>
      <c r="H59" s="105">
        <f aca="true" t="shared" si="14" ref="H59:Q59">H60+H61+H62-H63+H64+H65+H66</f>
        <v>666666</v>
      </c>
      <c r="I59" s="105">
        <f t="shared" si="14"/>
        <v>5222220.88</v>
      </c>
      <c r="J59" s="105">
        <f t="shared" si="14"/>
        <v>1111110.45</v>
      </c>
      <c r="K59" s="105">
        <f t="shared" si="14"/>
        <v>666666</v>
      </c>
      <c r="L59" s="105">
        <f t="shared" si="14"/>
        <v>3000000</v>
      </c>
      <c r="M59" s="105">
        <f t="shared" si="14"/>
        <v>666666</v>
      </c>
      <c r="N59" s="105">
        <f t="shared" si="14"/>
        <v>1666666</v>
      </c>
      <c r="O59" s="105">
        <f t="shared" si="14"/>
        <v>313026386.92</v>
      </c>
      <c r="P59" s="105">
        <f>P60+P61+P62-P63+P64+P65+P66</f>
        <v>0</v>
      </c>
      <c r="Q59" s="105">
        <f t="shared" si="14"/>
        <v>331026380.25</v>
      </c>
      <c r="R59" s="6">
        <f>SUM(E59:K59)</f>
        <v>12666661.329999998</v>
      </c>
    </row>
    <row r="60" spans="2:18" ht="46.5" customHeight="1">
      <c r="B60" s="8" t="s">
        <v>54</v>
      </c>
      <c r="C60" s="97"/>
      <c r="D60" s="97"/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f t="shared" si="2"/>
        <v>0</v>
      </c>
      <c r="R60" s="10">
        <f>SUM(E60:K60)</f>
        <v>0</v>
      </c>
    </row>
    <row r="61" spans="2:18" ht="46.5" customHeight="1">
      <c r="B61" s="8" t="s">
        <v>55</v>
      </c>
      <c r="C61" s="97">
        <v>35000000</v>
      </c>
      <c r="D61" s="97">
        <v>35000000</v>
      </c>
      <c r="E61" s="106">
        <v>0</v>
      </c>
      <c r="F61" s="106">
        <v>0</v>
      </c>
      <c r="G61" s="106">
        <v>4999998</v>
      </c>
      <c r="H61" s="106">
        <v>666666</v>
      </c>
      <c r="I61" s="106">
        <v>5222220.88</v>
      </c>
      <c r="J61" s="106">
        <v>1111110.45</v>
      </c>
      <c r="K61" s="106">
        <v>666666</v>
      </c>
      <c r="L61" s="106">
        <v>3000000</v>
      </c>
      <c r="M61" s="106">
        <v>666666</v>
      </c>
      <c r="N61" s="106">
        <v>1666666</v>
      </c>
      <c r="O61" s="106">
        <v>313026386.92</v>
      </c>
      <c r="P61" s="106">
        <v>0</v>
      </c>
      <c r="Q61" s="106">
        <f t="shared" si="2"/>
        <v>331026380.25</v>
      </c>
      <c r="R61" s="10">
        <f aca="true" t="shared" si="15" ref="R61:R66">SUM(E61:K61)</f>
        <v>12666661.329999998</v>
      </c>
    </row>
    <row r="62" spans="2:18" ht="46.5" customHeight="1">
      <c r="B62" s="8" t="s">
        <v>56</v>
      </c>
      <c r="C62" s="97">
        <v>0</v>
      </c>
      <c r="D62" s="97">
        <v>0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f t="shared" si="2"/>
        <v>0</v>
      </c>
      <c r="R62" s="10">
        <f t="shared" si="15"/>
        <v>0</v>
      </c>
    </row>
    <row r="63" spans="2:18" ht="46.5" customHeight="1">
      <c r="B63" s="8" t="s">
        <v>57</v>
      </c>
      <c r="C63" s="97">
        <v>0</v>
      </c>
      <c r="D63" s="97">
        <v>0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f t="shared" si="2"/>
        <v>0</v>
      </c>
      <c r="R63" s="10">
        <f t="shared" si="15"/>
        <v>0</v>
      </c>
    </row>
    <row r="64" spans="2:18" ht="42.75" customHeight="1">
      <c r="B64" s="8" t="s">
        <v>58</v>
      </c>
      <c r="C64" s="97">
        <v>0</v>
      </c>
      <c r="D64" s="97">
        <v>0</v>
      </c>
      <c r="E64" s="106">
        <v>0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f t="shared" si="2"/>
        <v>0</v>
      </c>
      <c r="R64" s="10">
        <f t="shared" si="15"/>
        <v>0</v>
      </c>
    </row>
    <row r="65" spans="2:18" ht="42.75" customHeight="1">
      <c r="B65" s="8" t="s">
        <v>59</v>
      </c>
      <c r="C65" s="97">
        <v>0</v>
      </c>
      <c r="D65" s="97">
        <v>0</v>
      </c>
      <c r="E65" s="106">
        <v>0</v>
      </c>
      <c r="F65" s="106">
        <v>0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f t="shared" si="2"/>
        <v>0</v>
      </c>
      <c r="R65" s="10">
        <f t="shared" si="15"/>
        <v>0</v>
      </c>
    </row>
    <row r="66" spans="2:18" ht="32.25" customHeight="1">
      <c r="B66" s="8" t="s">
        <v>60</v>
      </c>
      <c r="C66" s="97">
        <v>0</v>
      </c>
      <c r="D66" s="97">
        <v>0</v>
      </c>
      <c r="E66" s="106">
        <v>0</v>
      </c>
      <c r="F66" s="106">
        <v>0</v>
      </c>
      <c r="G66" s="106">
        <v>0</v>
      </c>
      <c r="H66" s="106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06">
        <f t="shared" si="2"/>
        <v>0</v>
      </c>
      <c r="R66" s="10">
        <f t="shared" si="15"/>
        <v>0</v>
      </c>
    </row>
    <row r="67" spans="2:18" ht="32.25" customHeight="1">
      <c r="B67" s="11" t="s">
        <v>61</v>
      </c>
      <c r="C67" s="5">
        <f aca="true" t="shared" si="16" ref="C67:D67">C68+C69+C70+C71+C72+C73+C74+C75+C76</f>
        <v>102387097</v>
      </c>
      <c r="D67" s="5">
        <f t="shared" si="16"/>
        <v>82627272</v>
      </c>
      <c r="E67" s="105">
        <f>E68+E69+E70+E71+E72+E73+E74+E75+E76</f>
        <v>0</v>
      </c>
      <c r="F67" s="105">
        <f>F68+F69+F70+F71+F72+F73+F74+F75+F76</f>
        <v>0</v>
      </c>
      <c r="G67" s="105">
        <f>G68+G69+G70+G71+G72+G73+G74+G75+G76</f>
        <v>3201811.9899999998</v>
      </c>
      <c r="H67" s="105">
        <f>H68+H69+H70+H71+H72+H73+H74+H75+H76</f>
        <v>447798.62</v>
      </c>
      <c r="I67" s="105">
        <f aca="true" t="shared" si="17" ref="I67:P67">I68+I69+I70+I71+I72+I73+I74+I75+I76</f>
        <v>1064636.42</v>
      </c>
      <c r="J67" s="105">
        <f t="shared" si="17"/>
        <v>1092121.99</v>
      </c>
      <c r="K67" s="105">
        <f t="shared" si="17"/>
        <v>38780.7</v>
      </c>
      <c r="L67" s="105">
        <f t="shared" si="17"/>
        <v>0</v>
      </c>
      <c r="M67" s="105">
        <f t="shared" si="17"/>
        <v>652189.0700000001</v>
      </c>
      <c r="N67" s="105">
        <f t="shared" si="17"/>
        <v>1326820.4</v>
      </c>
      <c r="O67" s="105">
        <f t="shared" si="17"/>
        <v>1988466.18</v>
      </c>
      <c r="P67" s="105">
        <f t="shared" si="17"/>
        <v>0</v>
      </c>
      <c r="Q67" s="105">
        <f>Q68+Q69+Q70+Q71+Q72+Q73+Q74+Q75+Q76</f>
        <v>9812625.37</v>
      </c>
      <c r="R67" s="6">
        <f>SUM(E67:K67)</f>
        <v>5845149.72</v>
      </c>
    </row>
    <row r="68" spans="2:18" ht="25.5" customHeight="1">
      <c r="B68" s="8" t="s">
        <v>62</v>
      </c>
      <c r="C68" s="97">
        <v>58021072</v>
      </c>
      <c r="D68" s="97">
        <v>36014346.8</v>
      </c>
      <c r="E68" s="106">
        <v>0</v>
      </c>
      <c r="F68" s="106">
        <v>0</v>
      </c>
      <c r="G68" s="106">
        <v>28744.8</v>
      </c>
      <c r="H68" s="106">
        <v>0</v>
      </c>
      <c r="I68" s="106">
        <v>337836.41</v>
      </c>
      <c r="J68" s="106">
        <v>1058941.96</v>
      </c>
      <c r="K68" s="106">
        <v>0</v>
      </c>
      <c r="L68" s="106">
        <v>0</v>
      </c>
      <c r="M68" s="106">
        <v>492889.07</v>
      </c>
      <c r="N68" s="106">
        <v>1310830.4</v>
      </c>
      <c r="O68" s="106">
        <v>1988466.18</v>
      </c>
      <c r="P68" s="106">
        <v>0</v>
      </c>
      <c r="Q68" s="106">
        <f aca="true" t="shared" si="18" ref="Q68:Q76">E68+F68+G68+H68+I68+J68+K68+L68+M68+N68+O68+P68</f>
        <v>5217708.819999999</v>
      </c>
      <c r="R68" s="10">
        <f>SUM(E68:K68)</f>
        <v>1425523.17</v>
      </c>
    </row>
    <row r="69" spans="2:18" ht="36" customHeight="1">
      <c r="B69" s="8" t="s">
        <v>63</v>
      </c>
      <c r="C69" s="97">
        <v>546500</v>
      </c>
      <c r="D69" s="97">
        <v>1931260</v>
      </c>
      <c r="E69" s="106">
        <v>0</v>
      </c>
      <c r="F69" s="106">
        <v>0</v>
      </c>
      <c r="G69" s="106">
        <v>51176.6</v>
      </c>
      <c r="H69" s="106">
        <v>381482.31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f t="shared" si="18"/>
        <v>432658.91</v>
      </c>
      <c r="R69" s="10">
        <f aca="true" t="shared" si="19" ref="R69:R80">SUM(E69:K69)</f>
        <v>432658.91</v>
      </c>
    </row>
    <row r="70" spans="2:18" ht="33.75" customHeight="1">
      <c r="B70" s="8" t="s">
        <v>64</v>
      </c>
      <c r="C70" s="97"/>
      <c r="D70" s="97">
        <v>50000</v>
      </c>
      <c r="E70" s="106">
        <v>0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f t="shared" si="18"/>
        <v>0</v>
      </c>
      <c r="R70" s="10">
        <f t="shared" si="19"/>
        <v>0</v>
      </c>
    </row>
    <row r="71" spans="2:18" ht="44.25" customHeight="1">
      <c r="B71" s="8" t="s">
        <v>65</v>
      </c>
      <c r="C71" s="97">
        <v>30200001</v>
      </c>
      <c r="D71" s="97">
        <v>32700001</v>
      </c>
      <c r="E71" s="106">
        <v>0</v>
      </c>
      <c r="F71" s="106">
        <v>0</v>
      </c>
      <c r="G71" s="106">
        <v>2255000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f t="shared" si="18"/>
        <v>2255000</v>
      </c>
      <c r="R71" s="10">
        <f t="shared" si="19"/>
        <v>2255000</v>
      </c>
    </row>
    <row r="72" spans="2:18" ht="35.25" customHeight="1">
      <c r="B72" s="8" t="s">
        <v>66</v>
      </c>
      <c r="C72" s="97">
        <v>3470444</v>
      </c>
      <c r="D72" s="97">
        <v>6582584.2</v>
      </c>
      <c r="E72" s="106">
        <v>0</v>
      </c>
      <c r="F72" s="106">
        <v>0</v>
      </c>
      <c r="G72" s="106">
        <v>747710.59</v>
      </c>
      <c r="H72" s="106">
        <v>66316.31</v>
      </c>
      <c r="I72" s="106">
        <v>726800.01</v>
      </c>
      <c r="J72" s="106">
        <v>33180.03</v>
      </c>
      <c r="K72" s="106">
        <v>38780.7</v>
      </c>
      <c r="L72" s="106">
        <v>0</v>
      </c>
      <c r="M72" s="106">
        <v>0</v>
      </c>
      <c r="N72" s="106">
        <v>15990</v>
      </c>
      <c r="O72" s="106">
        <v>0</v>
      </c>
      <c r="P72" s="106">
        <v>0</v>
      </c>
      <c r="Q72" s="106">
        <f t="shared" si="18"/>
        <v>1628777.64</v>
      </c>
      <c r="R72" s="10">
        <f t="shared" si="19"/>
        <v>1612787.64</v>
      </c>
    </row>
    <row r="73" spans="2:18" ht="30.75" customHeight="1">
      <c r="B73" s="8" t="s">
        <v>67</v>
      </c>
      <c r="C73" s="97">
        <v>2203564</v>
      </c>
      <c r="D73" s="97">
        <v>2103564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f t="shared" si="18"/>
        <v>0</v>
      </c>
      <c r="R73" s="10">
        <f t="shared" si="19"/>
        <v>0</v>
      </c>
    </row>
    <row r="74" spans="2:18" ht="30.75" customHeight="1">
      <c r="B74" s="8" t="s">
        <v>68</v>
      </c>
      <c r="C74" s="97"/>
      <c r="D74" s="97"/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f t="shared" si="18"/>
        <v>0</v>
      </c>
      <c r="R74" s="10">
        <f t="shared" si="19"/>
        <v>0</v>
      </c>
    </row>
    <row r="75" spans="2:18" ht="30" customHeight="1">
      <c r="B75" s="8" t="s">
        <v>69</v>
      </c>
      <c r="C75" s="97">
        <v>7945516</v>
      </c>
      <c r="D75" s="97">
        <v>2945516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f t="shared" si="18"/>
        <v>0</v>
      </c>
      <c r="R75" s="10">
        <f t="shared" si="19"/>
        <v>0</v>
      </c>
    </row>
    <row r="76" spans="2:18" ht="50.25" customHeight="1">
      <c r="B76" s="8" t="s">
        <v>70</v>
      </c>
      <c r="C76" s="97"/>
      <c r="D76" s="97">
        <v>300000</v>
      </c>
      <c r="E76" s="106">
        <v>0</v>
      </c>
      <c r="F76" s="106">
        <v>0</v>
      </c>
      <c r="G76" s="106">
        <v>119180</v>
      </c>
      <c r="H76" s="106">
        <v>0</v>
      </c>
      <c r="I76" s="106">
        <v>0</v>
      </c>
      <c r="J76" s="106">
        <v>0</v>
      </c>
      <c r="K76" s="106">
        <v>0</v>
      </c>
      <c r="L76" s="106">
        <v>0</v>
      </c>
      <c r="M76" s="106">
        <v>159300</v>
      </c>
      <c r="N76" s="106">
        <v>0</v>
      </c>
      <c r="O76" s="106">
        <v>0</v>
      </c>
      <c r="P76" s="106">
        <v>0</v>
      </c>
      <c r="Q76" s="106">
        <f t="shared" si="18"/>
        <v>278480</v>
      </c>
      <c r="R76" s="10">
        <f t="shared" si="19"/>
        <v>119180</v>
      </c>
    </row>
    <row r="77" spans="2:18" ht="28.5" customHeight="1">
      <c r="B77" s="11" t="s">
        <v>71</v>
      </c>
      <c r="C77" s="5">
        <f aca="true" t="shared" si="20" ref="C77:D77">C78+C79+C80-C81</f>
        <v>1200000</v>
      </c>
      <c r="D77" s="5">
        <f t="shared" si="20"/>
        <v>1200000</v>
      </c>
      <c r="E77" s="105">
        <f>E78+E79+E80-E81</f>
        <v>0</v>
      </c>
      <c r="F77" s="105">
        <f>F78+F79+F80-F81</f>
        <v>0</v>
      </c>
      <c r="G77" s="105">
        <f aca="true" t="shared" si="21" ref="G77:P77">G78+G79+G80-G81</f>
        <v>0</v>
      </c>
      <c r="H77" s="105">
        <f t="shared" si="21"/>
        <v>0</v>
      </c>
      <c r="I77" s="105">
        <f t="shared" si="21"/>
        <v>0</v>
      </c>
      <c r="J77" s="105">
        <f t="shared" si="21"/>
        <v>0</v>
      </c>
      <c r="K77" s="105">
        <f t="shared" si="21"/>
        <v>0</v>
      </c>
      <c r="L77" s="105">
        <f t="shared" si="21"/>
        <v>0</v>
      </c>
      <c r="M77" s="105">
        <f t="shared" si="21"/>
        <v>0</v>
      </c>
      <c r="N77" s="105">
        <f t="shared" si="21"/>
        <v>0</v>
      </c>
      <c r="O77" s="105">
        <f t="shared" si="21"/>
        <v>0</v>
      </c>
      <c r="P77" s="105">
        <f t="shared" si="21"/>
        <v>0</v>
      </c>
      <c r="Q77" s="105">
        <f>Q78+Q79+Q80-Q81</f>
        <v>0</v>
      </c>
      <c r="R77" s="10">
        <f t="shared" si="19"/>
        <v>0</v>
      </c>
    </row>
    <row r="78" spans="2:18" ht="24" customHeight="1">
      <c r="B78" s="8" t="s">
        <v>72</v>
      </c>
      <c r="C78" s="97">
        <v>1200000</v>
      </c>
      <c r="D78" s="97">
        <v>1200000</v>
      </c>
      <c r="E78" s="106">
        <v>0</v>
      </c>
      <c r="F78" s="106">
        <v>0</v>
      </c>
      <c r="G78" s="106">
        <v>0</v>
      </c>
      <c r="H78" s="106">
        <v>0</v>
      </c>
      <c r="I78" s="106">
        <v>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0</v>
      </c>
      <c r="Q78" s="106">
        <f>E78+F78+G78+H78+I78+J78+K78+L78+M78+N78+O78+P78</f>
        <v>0</v>
      </c>
      <c r="R78" s="10">
        <f t="shared" si="19"/>
        <v>0</v>
      </c>
    </row>
    <row r="79" spans="2:18" ht="29.25" customHeight="1">
      <c r="B79" s="8" t="s">
        <v>73</v>
      </c>
      <c r="C79" s="97"/>
      <c r="D79" s="97"/>
      <c r="E79" s="106">
        <v>0</v>
      </c>
      <c r="F79" s="106">
        <v>0</v>
      </c>
      <c r="G79" s="106">
        <v>0</v>
      </c>
      <c r="H79" s="106">
        <v>0</v>
      </c>
      <c r="I79" s="106">
        <v>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6">
        <f>E79+F79+G79+H79+I79+J79+K79+L79+M79+N79+O79+P79</f>
        <v>0</v>
      </c>
      <c r="R79" s="10">
        <f t="shared" si="19"/>
        <v>0</v>
      </c>
    </row>
    <row r="80" spans="2:18" ht="35.25" customHeight="1">
      <c r="B80" s="8" t="s">
        <v>74</v>
      </c>
      <c r="C80" s="97"/>
      <c r="D80" s="97"/>
      <c r="E80" s="106">
        <v>0</v>
      </c>
      <c r="F80" s="106">
        <v>0</v>
      </c>
      <c r="G80" s="106">
        <v>0</v>
      </c>
      <c r="H80" s="106">
        <v>0</v>
      </c>
      <c r="I80" s="106">
        <v>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f>E80+F80+G80+H80+I80+J80+K80+L80+M80+N80+O80+P80</f>
        <v>0</v>
      </c>
      <c r="R80" s="10">
        <f t="shared" si="19"/>
        <v>0</v>
      </c>
    </row>
    <row r="81" spans="2:18" ht="44.25" customHeight="1" thickBot="1">
      <c r="B81" s="12" t="s">
        <v>75</v>
      </c>
      <c r="C81" s="99"/>
      <c r="D81" s="99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f>E81+F81+G81+H81+I81+J81+K81+L81+M81+N81+O81+P81</f>
        <v>0</v>
      </c>
      <c r="R81" s="10">
        <f>SUM(E81:J81)</f>
        <v>0</v>
      </c>
    </row>
    <row r="82" spans="2:18" ht="18" customHeight="1">
      <c r="B82" s="15"/>
      <c r="C82" s="100"/>
      <c r="D82" s="100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7"/>
    </row>
    <row r="83" spans="2:18" ht="12" customHeight="1" thickBot="1">
      <c r="B83" s="15"/>
      <c r="C83" s="100"/>
      <c r="D83" s="100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8"/>
    </row>
    <row r="84" spans="2:18" ht="33" customHeight="1">
      <c r="B84" s="19" t="s">
        <v>76</v>
      </c>
      <c r="C84" s="102"/>
      <c r="D84" s="102"/>
      <c r="E84" s="20">
        <f>E85+E86+E87+E88+E89</f>
        <v>0</v>
      </c>
      <c r="F84" s="20">
        <f aca="true" t="shared" si="22" ref="F84:P84">F85+F86+F87+F88+F89</f>
        <v>0</v>
      </c>
      <c r="G84" s="20">
        <f t="shared" si="22"/>
        <v>0</v>
      </c>
      <c r="H84" s="20">
        <f t="shared" si="22"/>
        <v>0</v>
      </c>
      <c r="I84" s="20">
        <f t="shared" si="22"/>
        <v>0</v>
      </c>
      <c r="J84" s="20">
        <f t="shared" si="22"/>
        <v>0</v>
      </c>
      <c r="K84" s="20">
        <f t="shared" si="22"/>
        <v>0</v>
      </c>
      <c r="L84" s="20">
        <f t="shared" si="22"/>
        <v>0</v>
      </c>
      <c r="M84" s="20">
        <f t="shared" si="22"/>
        <v>0</v>
      </c>
      <c r="N84" s="20">
        <f t="shared" si="22"/>
        <v>0</v>
      </c>
      <c r="O84" s="20">
        <f t="shared" si="22"/>
        <v>0</v>
      </c>
      <c r="P84" s="20">
        <f t="shared" si="22"/>
        <v>0</v>
      </c>
      <c r="Q84" s="20">
        <f>Q85+Q86+Q87+Q88+Q89</f>
        <v>0</v>
      </c>
      <c r="R84" s="21">
        <f aca="true" t="shared" si="23" ref="R84:R106">+E84</f>
        <v>0</v>
      </c>
    </row>
    <row r="85" spans="2:18" ht="30" customHeight="1">
      <c r="B85" s="8" t="s">
        <v>77</v>
      </c>
      <c r="C85" s="97"/>
      <c r="D85" s="97"/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f>E85+F85+G85+H85+I85+J85+K85+L85+M85+N85+O85+P85</f>
        <v>0</v>
      </c>
      <c r="R85" s="123">
        <f t="shared" si="23"/>
        <v>0</v>
      </c>
    </row>
    <row r="86" spans="2:18" ht="37.5" customHeight="1">
      <c r="B86" s="8" t="s">
        <v>78</v>
      </c>
      <c r="C86" s="97"/>
      <c r="D86" s="97"/>
      <c r="E86" s="106">
        <v>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f>E86+F86+G86+H86+I86+J86+K86+L86+M86+N86+O86+P86</f>
        <v>0</v>
      </c>
      <c r="R86" s="123">
        <f t="shared" si="23"/>
        <v>0</v>
      </c>
    </row>
    <row r="87" spans="2:18" ht="37.5" customHeight="1">
      <c r="B87" s="8" t="s">
        <v>79</v>
      </c>
      <c r="C87" s="97"/>
      <c r="D87" s="97"/>
      <c r="E87" s="106">
        <v>0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f>E87+F87+G87+H87+I87+J87+K87+L87+M87+N87+O87+P87</f>
        <v>0</v>
      </c>
      <c r="R87" s="123">
        <f t="shared" si="23"/>
        <v>0</v>
      </c>
    </row>
    <row r="88" spans="2:18" ht="30" customHeight="1">
      <c r="B88" s="8" t="s">
        <v>80</v>
      </c>
      <c r="C88" s="97"/>
      <c r="D88" s="97"/>
      <c r="E88" s="106">
        <v>0</v>
      </c>
      <c r="F88" s="106">
        <v>0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f>E88+F88+G88+H88+I88+J88+K88+L88+M88+N88+O88+P88</f>
        <v>0</v>
      </c>
      <c r="R88" s="123">
        <f t="shared" si="23"/>
        <v>0</v>
      </c>
    </row>
    <row r="89" spans="2:18" ht="30" customHeight="1">
      <c r="B89" s="8" t="s">
        <v>81</v>
      </c>
      <c r="C89" s="97"/>
      <c r="D89" s="97"/>
      <c r="E89" s="106">
        <v>0</v>
      </c>
      <c r="F89" s="106">
        <v>0</v>
      </c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f>E89+F89+G89+H89+I89+J89+K89+L89+M89+N89+O89+P89</f>
        <v>0</v>
      </c>
      <c r="R89" s="123">
        <f t="shared" si="23"/>
        <v>0</v>
      </c>
    </row>
    <row r="90" spans="2:18" ht="24.95" customHeight="1">
      <c r="B90" s="11" t="s">
        <v>82</v>
      </c>
      <c r="C90" s="98"/>
      <c r="D90" s="98"/>
      <c r="E90" s="105">
        <f>E91+E92+E93-E94</f>
        <v>0</v>
      </c>
      <c r="F90" s="105">
        <f>F91+F92+F93-F94</f>
        <v>0</v>
      </c>
      <c r="G90" s="105">
        <f>G91+G92+G93-G94</f>
        <v>0</v>
      </c>
      <c r="H90" s="105">
        <f aca="true" t="shared" si="24" ref="H90:P90">H91+H92+H93-H94</f>
        <v>0</v>
      </c>
      <c r="I90" s="105">
        <f t="shared" si="24"/>
        <v>0</v>
      </c>
      <c r="J90" s="105">
        <f t="shared" si="24"/>
        <v>0</v>
      </c>
      <c r="K90" s="105">
        <f t="shared" si="24"/>
        <v>0</v>
      </c>
      <c r="L90" s="105">
        <f t="shared" si="24"/>
        <v>0</v>
      </c>
      <c r="M90" s="105">
        <f t="shared" si="24"/>
        <v>0</v>
      </c>
      <c r="N90" s="105">
        <f t="shared" si="24"/>
        <v>0</v>
      </c>
      <c r="O90" s="105">
        <f t="shared" si="24"/>
        <v>0</v>
      </c>
      <c r="P90" s="105">
        <f t="shared" si="24"/>
        <v>0</v>
      </c>
      <c r="Q90" s="105">
        <f>Q91+Q92+Q93-Q94</f>
        <v>0</v>
      </c>
      <c r="R90" s="123">
        <f t="shared" si="23"/>
        <v>0</v>
      </c>
    </row>
    <row r="91" spans="2:18" ht="24.95" customHeight="1">
      <c r="B91" s="8" t="s">
        <v>83</v>
      </c>
      <c r="C91" s="97"/>
      <c r="D91" s="97"/>
      <c r="E91" s="106">
        <v>0</v>
      </c>
      <c r="F91" s="106">
        <v>0</v>
      </c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f>E91+F91+G91+H91+I91+J91+K91+L91+M91+N91+O91+P91</f>
        <v>0</v>
      </c>
      <c r="R91" s="123">
        <f t="shared" si="23"/>
        <v>0</v>
      </c>
    </row>
    <row r="92" spans="2:18" ht="24.95" customHeight="1">
      <c r="B92" s="8" t="s">
        <v>84</v>
      </c>
      <c r="C92" s="97"/>
      <c r="D92" s="97"/>
      <c r="E92" s="106">
        <v>0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f>E92+F92+G92+H92+I92+J92+K92+L92+M92+N92+O92+P92</f>
        <v>0</v>
      </c>
      <c r="R92" s="123">
        <f t="shared" si="23"/>
        <v>0</v>
      </c>
    </row>
    <row r="93" spans="2:18" ht="24.95" customHeight="1">
      <c r="B93" s="8" t="s">
        <v>85</v>
      </c>
      <c r="C93" s="97"/>
      <c r="D93" s="97"/>
      <c r="E93" s="106">
        <v>0</v>
      </c>
      <c r="F93" s="106">
        <v>0</v>
      </c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f>E93+F93+G93+H93+I93+J93+K93+L93+M93+N93+O93+P93</f>
        <v>0</v>
      </c>
      <c r="R93" s="123">
        <f t="shared" si="23"/>
        <v>0</v>
      </c>
    </row>
    <row r="94" spans="2:18" ht="39" customHeight="1">
      <c r="B94" s="8" t="s">
        <v>86</v>
      </c>
      <c r="C94" s="97"/>
      <c r="D94" s="97"/>
      <c r="E94" s="106">
        <v>0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f>E94+F94+G94+H94+I94+J94+K94+L94+M94+N94+O94+P94</f>
        <v>0</v>
      </c>
      <c r="R94" s="123">
        <f t="shared" si="23"/>
        <v>0</v>
      </c>
    </row>
    <row r="95" spans="2:20" ht="28.5" customHeight="1" thickBot="1">
      <c r="B95" s="22" t="s">
        <v>87</v>
      </c>
      <c r="C95" s="103">
        <f>+C22+C28+C38+C59+C67+C77+C48</f>
        <v>6714043346</v>
      </c>
      <c r="D95" s="103">
        <f>+D22+D28+D38+D59+D67+D77+D48</f>
        <v>13598778716</v>
      </c>
      <c r="E95" s="23">
        <f>E22+E28+E38+E48+E59+E67+E77+E84+E90</f>
        <v>255464607.8</v>
      </c>
      <c r="F95" s="23">
        <f>F22+F28+F38+F48+F59+F67+F77+F84+F90</f>
        <v>329821169.74</v>
      </c>
      <c r="G95" s="23">
        <f>G22+G28+G38+G48+G59+G67+G77+G84+G90</f>
        <v>554476871.72</v>
      </c>
      <c r="H95" s="23">
        <f aca="true" t="shared" si="25" ref="H95:P95">H22+H28+H38+H48+H59+H67</f>
        <v>356247205.28</v>
      </c>
      <c r="I95" s="23">
        <f t="shared" si="25"/>
        <v>428327562.45</v>
      </c>
      <c r="J95" s="23">
        <f t="shared" si="25"/>
        <v>413508313.17</v>
      </c>
      <c r="K95" s="23">
        <f t="shared" si="25"/>
        <v>360949038.28</v>
      </c>
      <c r="L95" s="23">
        <f t="shared" si="25"/>
        <v>1204267778.77</v>
      </c>
      <c r="M95" s="23">
        <f t="shared" si="25"/>
        <v>1267247686.18</v>
      </c>
      <c r="N95" s="23">
        <f t="shared" si="25"/>
        <v>1373029102.89</v>
      </c>
      <c r="O95" s="23">
        <f t="shared" si="25"/>
        <v>3327648517.9500003</v>
      </c>
      <c r="P95" s="23">
        <f t="shared" si="25"/>
        <v>0</v>
      </c>
      <c r="Q95" s="23">
        <f>Q22+Q28+Q38+Q48+Q59+Q67+Q77+Q84+Q90</f>
        <v>9870987854.230001</v>
      </c>
      <c r="R95" s="24">
        <f>+R77+R67+R59+R48+R38+R28+R22</f>
        <v>5357490206.34</v>
      </c>
      <c r="T95" s="89"/>
    </row>
    <row r="96" spans="2:18" ht="28.5" customHeight="1">
      <c r="B96" s="25" t="s">
        <v>88</v>
      </c>
      <c r="C96" s="77"/>
      <c r="D96" s="77"/>
      <c r="E96" s="26">
        <f aca="true" t="shared" si="26" ref="E96:O96">E97+E100+E103</f>
        <v>0</v>
      </c>
      <c r="F96" s="26">
        <f t="shared" si="26"/>
        <v>0</v>
      </c>
      <c r="G96" s="26">
        <f t="shared" si="26"/>
        <v>0</v>
      </c>
      <c r="H96" s="27">
        <f t="shared" si="26"/>
        <v>0</v>
      </c>
      <c r="I96" s="27">
        <f t="shared" si="26"/>
        <v>0</v>
      </c>
      <c r="J96" s="27">
        <f t="shared" si="26"/>
        <v>0</v>
      </c>
      <c r="K96" s="27">
        <f t="shared" si="26"/>
        <v>0</v>
      </c>
      <c r="L96" s="27">
        <f t="shared" si="26"/>
        <v>0</v>
      </c>
      <c r="M96" s="27">
        <f t="shared" si="26"/>
        <v>0</v>
      </c>
      <c r="N96" s="27">
        <f t="shared" si="26"/>
        <v>0</v>
      </c>
      <c r="O96" s="27">
        <f t="shared" si="26"/>
        <v>0</v>
      </c>
      <c r="P96" s="27">
        <f>P97+P100+P103</f>
        <v>0</v>
      </c>
      <c r="Q96" s="17">
        <f aca="true" t="shared" si="27" ref="Q96:Q104">E96+F96+G96+H96+I96+J96+K96+L96+M96+N96+O96+P96</f>
        <v>0</v>
      </c>
      <c r="R96" s="123">
        <f t="shared" si="23"/>
        <v>0</v>
      </c>
    </row>
    <row r="97" spans="2:18" ht="28.5" customHeight="1">
      <c r="B97" s="11" t="s">
        <v>89</v>
      </c>
      <c r="C97" s="76"/>
      <c r="D97" s="76"/>
      <c r="E97" s="106">
        <f aca="true" t="shared" si="28" ref="E97:O97">E98+E99</f>
        <v>0</v>
      </c>
      <c r="F97" s="106">
        <f t="shared" si="28"/>
        <v>0</v>
      </c>
      <c r="G97" s="106">
        <f t="shared" si="28"/>
        <v>0</v>
      </c>
      <c r="H97" s="124">
        <f t="shared" si="28"/>
        <v>0</v>
      </c>
      <c r="I97" s="124">
        <f t="shared" si="28"/>
        <v>0</v>
      </c>
      <c r="J97" s="124">
        <f t="shared" si="28"/>
        <v>0</v>
      </c>
      <c r="K97" s="124">
        <f t="shared" si="28"/>
        <v>0</v>
      </c>
      <c r="L97" s="124">
        <f t="shared" si="28"/>
        <v>0</v>
      </c>
      <c r="M97" s="124">
        <f t="shared" si="28"/>
        <v>0</v>
      </c>
      <c r="N97" s="124">
        <f t="shared" si="28"/>
        <v>0</v>
      </c>
      <c r="O97" s="124">
        <f t="shared" si="28"/>
        <v>0</v>
      </c>
      <c r="P97" s="124">
        <f>P98+P99</f>
        <v>0</v>
      </c>
      <c r="Q97" s="106">
        <f t="shared" si="27"/>
        <v>0</v>
      </c>
      <c r="R97" s="123">
        <f t="shared" si="23"/>
        <v>0</v>
      </c>
    </row>
    <row r="98" spans="2:18" ht="38.25" customHeight="1">
      <c r="B98" s="28" t="s">
        <v>90</v>
      </c>
      <c r="C98" s="78"/>
      <c r="D98" s="78"/>
      <c r="E98" s="122">
        <v>0</v>
      </c>
      <c r="F98" s="122">
        <v>0</v>
      </c>
      <c r="G98" s="122">
        <v>0</v>
      </c>
      <c r="H98" s="115">
        <v>0</v>
      </c>
      <c r="I98" s="115">
        <v>0</v>
      </c>
      <c r="J98" s="115">
        <v>0</v>
      </c>
      <c r="K98" s="115">
        <v>0</v>
      </c>
      <c r="L98" s="115">
        <v>0</v>
      </c>
      <c r="M98" s="115">
        <v>0</v>
      </c>
      <c r="N98" s="115">
        <v>0</v>
      </c>
      <c r="O98" s="115">
        <v>0</v>
      </c>
      <c r="P98" s="115">
        <v>0</v>
      </c>
      <c r="Q98" s="106">
        <f t="shared" si="27"/>
        <v>0</v>
      </c>
      <c r="R98" s="123">
        <f t="shared" si="23"/>
        <v>0</v>
      </c>
    </row>
    <row r="99" spans="2:18" ht="39" customHeight="1">
      <c r="B99" s="28" t="s">
        <v>91</v>
      </c>
      <c r="C99" s="78"/>
      <c r="D99" s="78"/>
      <c r="E99" s="122">
        <v>0</v>
      </c>
      <c r="F99" s="122">
        <v>0</v>
      </c>
      <c r="G99" s="122">
        <v>0</v>
      </c>
      <c r="H99" s="115">
        <v>0</v>
      </c>
      <c r="I99" s="115">
        <v>0</v>
      </c>
      <c r="J99" s="115">
        <v>0</v>
      </c>
      <c r="K99" s="115">
        <v>0</v>
      </c>
      <c r="L99" s="115">
        <v>0</v>
      </c>
      <c r="M99" s="115">
        <v>0</v>
      </c>
      <c r="N99" s="115">
        <v>0</v>
      </c>
      <c r="O99" s="115">
        <v>0</v>
      </c>
      <c r="P99" s="115">
        <v>0</v>
      </c>
      <c r="Q99" s="106">
        <f t="shared" si="27"/>
        <v>0</v>
      </c>
      <c r="R99" s="123">
        <f t="shared" si="23"/>
        <v>0</v>
      </c>
    </row>
    <row r="100" spans="2:18" ht="28.5" customHeight="1">
      <c r="B100" s="11" t="s">
        <v>92</v>
      </c>
      <c r="C100" s="76"/>
      <c r="D100" s="76"/>
      <c r="E100" s="106">
        <f>E101+E102</f>
        <v>0</v>
      </c>
      <c r="F100" s="106">
        <f aca="true" t="shared" si="29" ref="F100:O100">F101+F102</f>
        <v>0</v>
      </c>
      <c r="G100" s="106">
        <f t="shared" si="29"/>
        <v>0</v>
      </c>
      <c r="H100" s="124">
        <f t="shared" si="29"/>
        <v>0</v>
      </c>
      <c r="I100" s="124">
        <f t="shared" si="29"/>
        <v>0</v>
      </c>
      <c r="J100" s="124">
        <f t="shared" si="29"/>
        <v>0</v>
      </c>
      <c r="K100" s="124">
        <f t="shared" si="29"/>
        <v>0</v>
      </c>
      <c r="L100" s="124">
        <f t="shared" si="29"/>
        <v>0</v>
      </c>
      <c r="M100" s="124">
        <f>M101+M102</f>
        <v>0</v>
      </c>
      <c r="N100" s="124">
        <f t="shared" si="29"/>
        <v>0</v>
      </c>
      <c r="O100" s="124">
        <f t="shared" si="29"/>
        <v>0</v>
      </c>
      <c r="P100" s="124">
        <f>P101+P102</f>
        <v>0</v>
      </c>
      <c r="Q100" s="106">
        <f t="shared" si="27"/>
        <v>0</v>
      </c>
      <c r="R100" s="123">
        <f t="shared" si="23"/>
        <v>0</v>
      </c>
    </row>
    <row r="101" spans="2:18" ht="24.95" customHeight="1">
      <c r="B101" s="28" t="s">
        <v>93</v>
      </c>
      <c r="C101" s="78"/>
      <c r="D101" s="78"/>
      <c r="E101" s="106">
        <v>0</v>
      </c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f t="shared" si="27"/>
        <v>0</v>
      </c>
      <c r="R101" s="123">
        <f t="shared" si="23"/>
        <v>0</v>
      </c>
    </row>
    <row r="102" spans="2:18" ht="24.95" customHeight="1">
      <c r="B102" s="28" t="s">
        <v>94</v>
      </c>
      <c r="C102" s="78"/>
      <c r="D102" s="78"/>
      <c r="E102" s="106">
        <v>0</v>
      </c>
      <c r="F102" s="106">
        <v>0</v>
      </c>
      <c r="G102" s="106">
        <v>0</v>
      </c>
      <c r="H102" s="124">
        <v>0</v>
      </c>
      <c r="I102" s="124">
        <v>0</v>
      </c>
      <c r="J102" s="124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06">
        <f t="shared" si="27"/>
        <v>0</v>
      </c>
      <c r="R102" s="123">
        <f t="shared" si="23"/>
        <v>0</v>
      </c>
    </row>
    <row r="103" spans="2:18" ht="30" customHeight="1">
      <c r="B103" s="11" t="s">
        <v>95</v>
      </c>
      <c r="C103" s="76"/>
      <c r="D103" s="76"/>
      <c r="E103" s="106">
        <f aca="true" t="shared" si="30" ref="E103:P103">E104</f>
        <v>0</v>
      </c>
      <c r="F103" s="106">
        <f t="shared" si="30"/>
        <v>0</v>
      </c>
      <c r="G103" s="106">
        <f t="shared" si="30"/>
        <v>0</v>
      </c>
      <c r="H103" s="124">
        <f t="shared" si="30"/>
        <v>0</v>
      </c>
      <c r="I103" s="124">
        <f t="shared" si="30"/>
        <v>0</v>
      </c>
      <c r="J103" s="124">
        <f t="shared" si="30"/>
        <v>0</v>
      </c>
      <c r="K103" s="124">
        <f t="shared" si="30"/>
        <v>0</v>
      </c>
      <c r="L103" s="124">
        <f t="shared" si="30"/>
        <v>0</v>
      </c>
      <c r="M103" s="124">
        <f t="shared" si="30"/>
        <v>0</v>
      </c>
      <c r="N103" s="124">
        <f t="shared" si="30"/>
        <v>0</v>
      </c>
      <c r="O103" s="124">
        <f t="shared" si="30"/>
        <v>0</v>
      </c>
      <c r="P103" s="124">
        <f t="shared" si="30"/>
        <v>0</v>
      </c>
      <c r="Q103" s="106">
        <f t="shared" si="27"/>
        <v>0</v>
      </c>
      <c r="R103" s="123">
        <f t="shared" si="23"/>
        <v>0</v>
      </c>
    </row>
    <row r="104" spans="2:18" ht="24.95" customHeight="1">
      <c r="B104" s="28" t="s">
        <v>96</v>
      </c>
      <c r="C104" s="78"/>
      <c r="D104" s="78"/>
      <c r="E104" s="106">
        <v>0</v>
      </c>
      <c r="F104" s="106">
        <v>0</v>
      </c>
      <c r="G104" s="106">
        <v>0</v>
      </c>
      <c r="H104" s="124">
        <v>0</v>
      </c>
      <c r="I104" s="124">
        <v>0</v>
      </c>
      <c r="J104" s="124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06">
        <f t="shared" si="27"/>
        <v>0</v>
      </c>
      <c r="R104" s="123">
        <f t="shared" si="23"/>
        <v>0</v>
      </c>
    </row>
    <row r="105" spans="2:18" ht="28.5" customHeight="1" thickBot="1">
      <c r="B105" s="29" t="s">
        <v>97</v>
      </c>
      <c r="C105" s="79"/>
      <c r="D105" s="79"/>
      <c r="E105" s="30">
        <f aca="true" t="shared" si="31" ref="E105:R105">E97+E100+E103</f>
        <v>0</v>
      </c>
      <c r="F105" s="30">
        <f t="shared" si="31"/>
        <v>0</v>
      </c>
      <c r="G105" s="30">
        <f t="shared" si="31"/>
        <v>0</v>
      </c>
      <c r="H105" s="30">
        <f t="shared" si="31"/>
        <v>0</v>
      </c>
      <c r="I105" s="30">
        <f t="shared" si="31"/>
        <v>0</v>
      </c>
      <c r="J105" s="30">
        <f t="shared" si="31"/>
        <v>0</v>
      </c>
      <c r="K105" s="30">
        <f t="shared" si="31"/>
        <v>0</v>
      </c>
      <c r="L105" s="30">
        <f t="shared" si="31"/>
        <v>0</v>
      </c>
      <c r="M105" s="30">
        <f t="shared" si="31"/>
        <v>0</v>
      </c>
      <c r="N105" s="30">
        <f t="shared" si="31"/>
        <v>0</v>
      </c>
      <c r="O105" s="30">
        <f t="shared" si="31"/>
        <v>0</v>
      </c>
      <c r="P105" s="30">
        <f t="shared" si="31"/>
        <v>0</v>
      </c>
      <c r="Q105" s="30">
        <f t="shared" si="31"/>
        <v>0</v>
      </c>
      <c r="R105" s="109">
        <f t="shared" si="31"/>
        <v>0</v>
      </c>
    </row>
    <row r="106" spans="2:18" ht="26.25" customHeight="1" thickBot="1">
      <c r="B106" s="31" t="s">
        <v>98</v>
      </c>
      <c r="C106" s="125">
        <f>+C95</f>
        <v>6714043346</v>
      </c>
      <c r="D106" s="125">
        <f>+D95</f>
        <v>13598778716</v>
      </c>
      <c r="E106" s="32">
        <f aca="true" t="shared" si="32" ref="E106:P106">E95+E105</f>
        <v>255464607.8</v>
      </c>
      <c r="F106" s="32">
        <f t="shared" si="32"/>
        <v>329821169.74</v>
      </c>
      <c r="G106" s="32">
        <f t="shared" si="32"/>
        <v>554476871.72</v>
      </c>
      <c r="H106" s="33">
        <f t="shared" si="32"/>
        <v>356247205.28</v>
      </c>
      <c r="I106" s="33">
        <f t="shared" si="32"/>
        <v>428327562.45</v>
      </c>
      <c r="J106" s="33">
        <f t="shared" si="32"/>
        <v>413508313.17</v>
      </c>
      <c r="K106" s="33">
        <f t="shared" si="32"/>
        <v>360949038.28</v>
      </c>
      <c r="L106" s="33">
        <f t="shared" si="32"/>
        <v>1204267778.77</v>
      </c>
      <c r="M106" s="33">
        <f t="shared" si="32"/>
        <v>1267247686.18</v>
      </c>
      <c r="N106" s="33">
        <f t="shared" si="32"/>
        <v>1373029102.89</v>
      </c>
      <c r="O106" s="33">
        <f t="shared" si="32"/>
        <v>3327648517.9500003</v>
      </c>
      <c r="P106" s="33">
        <f t="shared" si="32"/>
        <v>0</v>
      </c>
      <c r="Q106" s="32">
        <f>Q95+Q105</f>
        <v>9870987854.230001</v>
      </c>
      <c r="R106" s="32">
        <f t="shared" si="23"/>
        <v>255464607.8</v>
      </c>
    </row>
    <row r="107" spans="2:17" ht="5.25" customHeight="1" thickBot="1">
      <c r="B107" s="34"/>
      <c r="C107" s="80"/>
      <c r="D107" s="80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5"/>
    </row>
    <row r="108" spans="2:18" ht="15.75" customHeight="1">
      <c r="B108" s="110" t="s">
        <v>99</v>
      </c>
      <c r="C108" s="111"/>
      <c r="D108" s="111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3"/>
      <c r="R108" s="114"/>
    </row>
    <row r="109" spans="2:18" ht="3.75" customHeight="1">
      <c r="B109" s="34"/>
      <c r="C109" s="80"/>
      <c r="D109" s="80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39"/>
      <c r="R109" s="35"/>
    </row>
    <row r="110" spans="2:18" ht="18" customHeight="1">
      <c r="B110" s="40" t="s">
        <v>100</v>
      </c>
      <c r="C110" s="82"/>
      <c r="D110" s="82"/>
      <c r="E110" s="116"/>
      <c r="F110" s="116"/>
      <c r="G110" s="116"/>
      <c r="H110" s="116"/>
      <c r="I110" s="116"/>
      <c r="J110" s="116"/>
      <c r="K110" s="116"/>
      <c r="L110" s="117"/>
      <c r="M110" s="117"/>
      <c r="N110" s="117"/>
      <c r="O110" s="117"/>
      <c r="P110" s="117"/>
      <c r="Q110" s="38"/>
      <c r="R110" s="35"/>
    </row>
    <row r="111" spans="2:18" ht="15" customHeight="1">
      <c r="B111" s="42" t="s">
        <v>101</v>
      </c>
      <c r="C111" s="83"/>
      <c r="D111" s="83"/>
      <c r="E111" s="43"/>
      <c r="F111" s="43"/>
      <c r="G111" s="43"/>
      <c r="H111" s="43"/>
      <c r="I111" s="43"/>
      <c r="J111" s="43"/>
      <c r="K111" s="43"/>
      <c r="L111" s="43"/>
      <c r="M111" s="43"/>
      <c r="N111" s="118"/>
      <c r="O111" s="43"/>
      <c r="P111" s="116"/>
      <c r="Q111" s="44"/>
      <c r="R111" s="35"/>
    </row>
    <row r="112" spans="2:18" ht="15" customHeight="1">
      <c r="B112" s="42" t="s">
        <v>109</v>
      </c>
      <c r="C112" s="83"/>
      <c r="D112" s="83"/>
      <c r="E112" s="43"/>
      <c r="F112" s="43"/>
      <c r="G112" s="43"/>
      <c r="H112" s="43"/>
      <c r="I112" s="43"/>
      <c r="J112" s="43"/>
      <c r="K112" s="43"/>
      <c r="L112" s="43"/>
      <c r="M112" s="43"/>
      <c r="N112" s="118"/>
      <c r="O112" s="43"/>
      <c r="P112" s="116"/>
      <c r="Q112" s="44"/>
      <c r="R112" s="35"/>
    </row>
    <row r="113" spans="2:18" ht="15" customHeight="1">
      <c r="B113" s="42" t="s">
        <v>110</v>
      </c>
      <c r="C113" s="83"/>
      <c r="D113" s="83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38"/>
      <c r="R113" s="35"/>
    </row>
    <row r="114" spans="2:20" ht="15" customHeight="1">
      <c r="B114" s="42" t="s">
        <v>111</v>
      </c>
      <c r="C114" s="83"/>
      <c r="D114" s="83"/>
      <c r="E114" s="80"/>
      <c r="F114" s="80"/>
      <c r="G114" s="80"/>
      <c r="H114" s="80"/>
      <c r="I114" s="80"/>
      <c r="J114" s="117"/>
      <c r="K114" s="80"/>
      <c r="L114" s="80"/>
      <c r="M114" s="116"/>
      <c r="N114" s="117"/>
      <c r="O114" s="80"/>
      <c r="P114" s="92"/>
      <c r="Q114" s="45"/>
      <c r="R114" s="35"/>
      <c r="T114" s="88"/>
    </row>
    <row r="115" spans="2:20" ht="15" customHeight="1">
      <c r="B115" s="42" t="s">
        <v>112</v>
      </c>
      <c r="C115" s="83"/>
      <c r="D115" s="83"/>
      <c r="E115" s="80"/>
      <c r="F115" s="80"/>
      <c r="G115" s="80"/>
      <c r="H115" s="80"/>
      <c r="I115" s="80"/>
      <c r="J115" s="117"/>
      <c r="K115" s="80"/>
      <c r="L115" s="80"/>
      <c r="M115" s="116"/>
      <c r="N115" s="117"/>
      <c r="O115" s="80"/>
      <c r="P115" s="92"/>
      <c r="Q115" s="45"/>
      <c r="R115" s="35"/>
      <c r="T115" s="88"/>
    </row>
    <row r="116" spans="2:20" ht="19.5" customHeight="1">
      <c r="B116" s="47" t="s">
        <v>113</v>
      </c>
      <c r="C116" s="84"/>
      <c r="D116" s="84"/>
      <c r="E116" s="80"/>
      <c r="F116" s="80"/>
      <c r="G116" s="80"/>
      <c r="H116" s="80"/>
      <c r="I116" s="80"/>
      <c r="J116" s="80"/>
      <c r="K116" s="80"/>
      <c r="L116" s="80"/>
      <c r="M116" s="80"/>
      <c r="N116" s="118"/>
      <c r="O116" s="80"/>
      <c r="P116" s="118"/>
      <c r="Q116" s="45"/>
      <c r="R116" s="35"/>
      <c r="T116" s="88"/>
    </row>
    <row r="117" spans="2:20" ht="19.5" customHeight="1">
      <c r="B117" s="47"/>
      <c r="C117" s="84"/>
      <c r="D117" s="84"/>
      <c r="E117" s="80"/>
      <c r="F117" s="80"/>
      <c r="G117" s="80"/>
      <c r="H117" s="80"/>
      <c r="I117" s="80"/>
      <c r="J117" s="80"/>
      <c r="K117" s="80"/>
      <c r="L117" s="80"/>
      <c r="M117" s="80"/>
      <c r="N117" s="118"/>
      <c r="O117" s="80"/>
      <c r="P117" s="118"/>
      <c r="Q117" s="45"/>
      <c r="R117" s="35"/>
      <c r="T117" s="88"/>
    </row>
    <row r="118" spans="2:20" ht="19.5" customHeight="1">
      <c r="B118" s="47"/>
      <c r="C118" s="84"/>
      <c r="D118" s="84"/>
      <c r="E118" s="80"/>
      <c r="F118" s="80"/>
      <c r="G118" s="80"/>
      <c r="H118" s="80"/>
      <c r="I118" s="80"/>
      <c r="J118" s="80"/>
      <c r="K118" s="80"/>
      <c r="L118" s="80"/>
      <c r="M118" s="80"/>
      <c r="N118" s="118"/>
      <c r="O118" s="80"/>
      <c r="P118" s="118"/>
      <c r="Q118" s="45"/>
      <c r="R118" s="35"/>
      <c r="T118" s="88"/>
    </row>
    <row r="119" spans="2:20" ht="19.5" customHeight="1">
      <c r="B119" s="47"/>
      <c r="C119" s="84"/>
      <c r="D119" s="84"/>
      <c r="E119" s="80"/>
      <c r="F119" s="80"/>
      <c r="G119" s="80"/>
      <c r="H119" s="80"/>
      <c r="I119" s="80"/>
      <c r="J119" s="80"/>
      <c r="K119" s="80"/>
      <c r="L119" s="80"/>
      <c r="M119" s="80"/>
      <c r="N119" s="118"/>
      <c r="O119" s="80"/>
      <c r="P119" s="118"/>
      <c r="Q119" s="45"/>
      <c r="R119" s="35"/>
      <c r="T119" s="88"/>
    </row>
    <row r="120" spans="2:20" ht="19.5" customHeight="1">
      <c r="B120" s="47"/>
      <c r="C120" s="84"/>
      <c r="D120" s="84"/>
      <c r="E120" s="80"/>
      <c r="F120" s="80"/>
      <c r="G120" s="80"/>
      <c r="H120" s="80"/>
      <c r="I120" s="80"/>
      <c r="J120" s="80"/>
      <c r="K120" s="80"/>
      <c r="L120" s="80"/>
      <c r="M120" s="80"/>
      <c r="N120" s="118"/>
      <c r="O120" s="80"/>
      <c r="P120" s="118"/>
      <c r="Q120" s="45"/>
      <c r="R120" s="35"/>
      <c r="T120" s="88"/>
    </row>
    <row r="121" spans="2:20" ht="19.5" customHeight="1">
      <c r="B121" s="47"/>
      <c r="C121" s="84"/>
      <c r="D121" s="84"/>
      <c r="E121" s="80"/>
      <c r="F121" s="80"/>
      <c r="G121" s="80"/>
      <c r="H121" s="80"/>
      <c r="I121" s="80"/>
      <c r="J121" s="80"/>
      <c r="K121" s="80"/>
      <c r="L121" s="80"/>
      <c r="M121" s="80"/>
      <c r="N121" s="118"/>
      <c r="O121" s="80"/>
      <c r="P121" s="118"/>
      <c r="Q121" s="45"/>
      <c r="R121" s="35"/>
      <c r="T121" s="88"/>
    </row>
    <row r="122" spans="2:20" ht="19.5" customHeight="1">
      <c r="B122" s="47"/>
      <c r="C122" s="84"/>
      <c r="D122" s="84"/>
      <c r="E122" s="80"/>
      <c r="F122" s="80"/>
      <c r="G122" s="80"/>
      <c r="H122" s="80"/>
      <c r="I122" s="80"/>
      <c r="J122" s="80"/>
      <c r="K122" s="80"/>
      <c r="L122" s="80"/>
      <c r="M122" s="80"/>
      <c r="N122" s="118"/>
      <c r="O122" s="80"/>
      <c r="P122" s="118"/>
      <c r="Q122" s="45"/>
      <c r="R122" s="35"/>
      <c r="T122" s="88"/>
    </row>
    <row r="123" spans="2:20" ht="19.5" customHeight="1">
      <c r="B123" s="47"/>
      <c r="C123" s="84"/>
      <c r="D123" s="84"/>
      <c r="E123" s="80"/>
      <c r="F123" s="80"/>
      <c r="G123" s="80"/>
      <c r="H123" s="80"/>
      <c r="I123" s="80"/>
      <c r="J123" s="80"/>
      <c r="K123" s="80"/>
      <c r="L123" s="80"/>
      <c r="M123" s="80"/>
      <c r="N123" s="118"/>
      <c r="O123" s="80"/>
      <c r="P123" s="118"/>
      <c r="Q123" s="45"/>
      <c r="R123" s="35"/>
      <c r="T123" s="88"/>
    </row>
    <row r="124" spans="2:20" ht="19.5" customHeight="1">
      <c r="B124" s="47"/>
      <c r="C124" s="84"/>
      <c r="D124" s="84"/>
      <c r="E124" s="80"/>
      <c r="F124" s="80"/>
      <c r="G124" s="80"/>
      <c r="H124" s="80"/>
      <c r="I124" s="80"/>
      <c r="J124" s="80"/>
      <c r="K124" s="80"/>
      <c r="L124" s="80"/>
      <c r="M124" s="80"/>
      <c r="N124" s="118"/>
      <c r="O124" s="80"/>
      <c r="P124" s="118"/>
      <c r="Q124" s="45"/>
      <c r="R124" s="35"/>
      <c r="T124" s="88"/>
    </row>
    <row r="125" spans="2:20" ht="19.5" customHeight="1">
      <c r="B125" s="36"/>
      <c r="C125" s="81"/>
      <c r="D125" s="81"/>
      <c r="E125" s="132"/>
      <c r="F125" s="132"/>
      <c r="G125" s="80"/>
      <c r="H125" s="132"/>
      <c r="I125" s="132"/>
      <c r="J125" s="80"/>
      <c r="K125" s="80"/>
      <c r="L125" s="80"/>
      <c r="M125" s="80"/>
      <c r="N125" s="118"/>
      <c r="O125" s="80"/>
      <c r="P125" s="118"/>
      <c r="Q125" s="45"/>
      <c r="R125" s="35"/>
      <c r="T125" s="88"/>
    </row>
    <row r="126" spans="2:20" ht="19.5" customHeight="1">
      <c r="B126" s="36"/>
      <c r="C126" s="81"/>
      <c r="D126" s="81"/>
      <c r="E126" s="119"/>
      <c r="F126" s="119"/>
      <c r="G126" s="80"/>
      <c r="H126" s="119"/>
      <c r="I126" s="119"/>
      <c r="J126" s="80"/>
      <c r="K126" s="80"/>
      <c r="L126" s="80"/>
      <c r="M126" s="80"/>
      <c r="N126" s="118"/>
      <c r="O126" s="80"/>
      <c r="P126" s="118"/>
      <c r="Q126" s="45"/>
      <c r="R126" s="35"/>
      <c r="T126" s="88"/>
    </row>
    <row r="127" spans="2:20" ht="19.5" customHeight="1">
      <c r="B127" s="36"/>
      <c r="C127" s="81"/>
      <c r="D127" s="81"/>
      <c r="E127" s="119"/>
      <c r="F127" s="119"/>
      <c r="G127" s="80"/>
      <c r="H127" s="119"/>
      <c r="I127" s="119"/>
      <c r="J127" s="80"/>
      <c r="K127" s="80"/>
      <c r="L127" s="80"/>
      <c r="M127" s="80"/>
      <c r="N127" s="118"/>
      <c r="O127" s="80"/>
      <c r="P127" s="118"/>
      <c r="Q127" s="45"/>
      <c r="R127" s="35"/>
      <c r="T127" s="88"/>
    </row>
    <row r="128" spans="2:20" ht="23.25" customHeight="1">
      <c r="B128" s="48"/>
      <c r="C128" s="85"/>
      <c r="D128" s="85"/>
      <c r="E128" s="139"/>
      <c r="F128" s="139"/>
      <c r="G128" s="80"/>
      <c r="H128" s="139"/>
      <c r="I128" s="139"/>
      <c r="J128" s="80"/>
      <c r="K128" s="80"/>
      <c r="L128" s="80"/>
      <c r="M128" s="80"/>
      <c r="N128" s="118"/>
      <c r="O128" s="80"/>
      <c r="P128" s="118"/>
      <c r="Q128" s="45"/>
      <c r="R128" s="35"/>
      <c r="T128" s="88"/>
    </row>
    <row r="129" spans="2:20" ht="18" customHeight="1">
      <c r="B129" s="49"/>
      <c r="C129" s="86"/>
      <c r="D129" s="86"/>
      <c r="E129" s="140"/>
      <c r="F129" s="140"/>
      <c r="G129" s="80"/>
      <c r="H129" s="140"/>
      <c r="I129" s="140"/>
      <c r="J129" s="80"/>
      <c r="K129" s="80"/>
      <c r="L129" s="80"/>
      <c r="M129" s="80"/>
      <c r="N129" s="118"/>
      <c r="O129" s="80"/>
      <c r="P129" s="118"/>
      <c r="Q129" s="45"/>
      <c r="R129" s="35"/>
      <c r="T129" s="88"/>
    </row>
    <row r="130" spans="2:28" ht="21" customHeight="1" thickBot="1">
      <c r="B130" s="50"/>
      <c r="C130" s="70"/>
      <c r="D130" s="70"/>
      <c r="E130" s="51"/>
      <c r="F130" s="51"/>
      <c r="G130" s="51"/>
      <c r="H130" s="141"/>
      <c r="I130" s="141"/>
      <c r="J130" s="51"/>
      <c r="K130" s="51"/>
      <c r="L130" s="51"/>
      <c r="M130" s="52"/>
      <c r="N130" s="53"/>
      <c r="O130" s="51"/>
      <c r="P130" s="51"/>
      <c r="Q130" s="54"/>
      <c r="R130" s="120"/>
      <c r="V130" s="131"/>
      <c r="W130" s="131"/>
      <c r="AA130" s="55"/>
      <c r="AB130" s="90"/>
    </row>
    <row r="131" spans="2:28" ht="19.5" customHeight="1">
      <c r="B131" s="69"/>
      <c r="C131" s="69"/>
      <c r="D131" s="69"/>
      <c r="N131" s="90"/>
      <c r="Q131" s="56"/>
      <c r="AB131" s="90"/>
    </row>
    <row r="132" spans="2:5" ht="21.75" customHeight="1">
      <c r="B132" s="57"/>
      <c r="C132" s="57"/>
      <c r="D132" s="57"/>
      <c r="E132" s="58"/>
    </row>
    <row r="133" spans="2:17" ht="21.75" customHeight="1">
      <c r="B133" s="129"/>
      <c r="C133" s="129"/>
      <c r="D133" s="129"/>
      <c r="E133" s="129"/>
      <c r="F133" s="129"/>
      <c r="G133" s="37"/>
      <c r="H133" s="59"/>
      <c r="I133" s="60"/>
      <c r="J133" s="37"/>
      <c r="K133" s="37"/>
      <c r="L133" s="37"/>
      <c r="M133" s="90"/>
      <c r="N133" s="37"/>
      <c r="O133" s="37"/>
      <c r="P133" s="90"/>
      <c r="Q133" s="61"/>
    </row>
    <row r="134" spans="8:17" ht="21.75" customHeight="1">
      <c r="H134" s="37"/>
      <c r="I134" s="90"/>
      <c r="L134" s="88"/>
      <c r="M134" s="90"/>
      <c r="P134" s="90"/>
      <c r="Q134" s="90"/>
    </row>
    <row r="135" spans="2:17" ht="21.75" customHeight="1">
      <c r="B135" s="91"/>
      <c r="C135" s="91"/>
      <c r="D135" s="91"/>
      <c r="M135" s="90"/>
      <c r="P135" s="90"/>
      <c r="Q135" s="90"/>
    </row>
    <row r="136" spans="8:17" ht="21.75" customHeight="1">
      <c r="H136" s="90"/>
      <c r="I136" s="37"/>
      <c r="J136" s="37"/>
      <c r="M136" s="90"/>
      <c r="Q136" s="90"/>
    </row>
    <row r="137" spans="9:17" ht="21.75" customHeight="1">
      <c r="I137" s="41"/>
      <c r="Q137" s="90"/>
    </row>
    <row r="138" spans="2:13" ht="21.75" customHeight="1">
      <c r="B138" s="130"/>
      <c r="C138" s="130"/>
      <c r="D138" s="130"/>
      <c r="E138" s="130"/>
      <c r="F138" s="130"/>
      <c r="K138" s="62"/>
      <c r="M138" s="88"/>
    </row>
    <row r="139" spans="2:17" ht="21.75" customHeight="1">
      <c r="B139" s="129"/>
      <c r="C139" s="129"/>
      <c r="D139" s="129"/>
      <c r="E139" s="129"/>
      <c r="F139" s="129"/>
      <c r="Q139" s="89"/>
    </row>
    <row r="140" ht="21.75" customHeight="1"/>
    <row r="141" spans="5:17" ht="21.75" customHeight="1"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</row>
    <row r="142" spans="5:17" ht="21.75" customHeight="1"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</row>
    <row r="143" spans="2:9" ht="21.75" customHeight="1">
      <c r="B143" s="64"/>
      <c r="C143" s="64"/>
      <c r="D143" s="64"/>
      <c r="E143" s="127"/>
      <c r="F143" s="127"/>
      <c r="H143" s="127"/>
      <c r="I143" s="127"/>
    </row>
    <row r="144" spans="2:9" ht="21.75" customHeight="1">
      <c r="B144" s="73"/>
      <c r="C144" s="73"/>
      <c r="D144" s="73"/>
      <c r="E144" s="126"/>
      <c r="F144" s="126"/>
      <c r="H144" s="126"/>
      <c r="I144" s="126"/>
    </row>
    <row r="145" spans="2:9" ht="21.75" customHeight="1">
      <c r="B145" s="72"/>
      <c r="C145" s="72"/>
      <c r="D145" s="72"/>
      <c r="E145" s="127"/>
      <c r="F145" s="128"/>
      <c r="H145" s="128"/>
      <c r="I145" s="128"/>
    </row>
    <row r="146" ht="21.75" customHeight="1">
      <c r="O146" s="90"/>
    </row>
    <row r="147" ht="21.75" customHeight="1"/>
    <row r="148" ht="21.75" customHeight="1">
      <c r="O148" s="74"/>
    </row>
    <row r="149" ht="21.75" customHeight="1">
      <c r="O149" s="74"/>
    </row>
    <row r="150" ht="21.75" customHeight="1">
      <c r="O150" s="74"/>
    </row>
    <row r="151" spans="12:15" ht="21.75" customHeight="1">
      <c r="L151" s="90"/>
      <c r="O151" s="74"/>
    </row>
    <row r="152" spans="12:15" ht="21.75" customHeight="1">
      <c r="L152" s="90"/>
      <c r="O152" s="90"/>
    </row>
    <row r="153" spans="5:12" ht="21.75" customHeight="1">
      <c r="E153" s="90"/>
      <c r="L153" s="90"/>
    </row>
    <row r="154" spans="5:12" ht="21.75" customHeight="1">
      <c r="E154" s="56"/>
      <c r="L154" s="90"/>
    </row>
    <row r="155" ht="21.75" customHeight="1">
      <c r="L155" s="90"/>
    </row>
    <row r="156" ht="21.75" customHeight="1">
      <c r="L156" s="90"/>
    </row>
    <row r="157" spans="5:12" ht="21.75" customHeight="1">
      <c r="E157" s="90"/>
      <c r="L157" s="90"/>
    </row>
    <row r="158" ht="21.75" customHeight="1"/>
    <row r="159" spans="5:12" ht="21.75" customHeight="1">
      <c r="E159" s="88"/>
      <c r="L159" s="90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4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V130:W130"/>
    <mergeCell ref="B15:R15"/>
    <mergeCell ref="B16:R16"/>
    <mergeCell ref="B17:R17"/>
    <mergeCell ref="B18:R18"/>
    <mergeCell ref="E19:R19"/>
    <mergeCell ref="E125:F125"/>
    <mergeCell ref="H125:I125"/>
    <mergeCell ref="E128:F128"/>
    <mergeCell ref="H128:I128"/>
    <mergeCell ref="E129:F129"/>
    <mergeCell ref="H129:I129"/>
    <mergeCell ref="H130:I130"/>
  </mergeCells>
  <printOptions/>
  <pageMargins left="0.7" right="0.7" top="0.75" bottom="0.75" header="0.3" footer="0.3"/>
  <pageSetup horizontalDpi="600" verticalDpi="600" orientation="portrait" r:id="rId2"/>
  <ignoredErrors>
    <ignoredError sqref="R29:R37 R39:R47 R49:R50 R53:R58 R60:R66 R68:R81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9B7DF-619C-450E-B6BB-9262E7250101}">
  <dimension ref="B15:AB159"/>
  <sheetViews>
    <sheetView workbookViewId="0" topLeftCell="A1">
      <selection activeCell="F21" sqref="F21"/>
    </sheetView>
  </sheetViews>
  <sheetFormatPr defaultColWidth="9.140625" defaultRowHeight="15"/>
  <cols>
    <col min="1" max="1" width="1.28515625" style="87" customWidth="1"/>
    <col min="2" max="2" width="83.140625" style="87" customWidth="1"/>
    <col min="3" max="3" width="30.28125" style="87" bestFit="1" customWidth="1"/>
    <col min="4" max="4" width="24.7109375" style="87" bestFit="1" customWidth="1"/>
    <col min="5" max="5" width="26.421875" style="87" customWidth="1"/>
    <col min="6" max="6" width="19.8515625" style="87" customWidth="1"/>
    <col min="7" max="7" width="21.140625" style="87" customWidth="1"/>
    <col min="8" max="8" width="22.140625" style="87" customWidth="1"/>
    <col min="9" max="9" width="22.421875" style="87" customWidth="1"/>
    <col min="10" max="10" width="22.7109375" style="87" customWidth="1"/>
    <col min="11" max="11" width="23.140625" style="87" customWidth="1"/>
    <col min="12" max="12" width="24.7109375" style="87" customWidth="1"/>
    <col min="13" max="13" width="25.140625" style="87" hidden="1" customWidth="1"/>
    <col min="14" max="14" width="24.57421875" style="87" hidden="1" customWidth="1"/>
    <col min="15" max="15" width="24.7109375" style="87" hidden="1" customWidth="1"/>
    <col min="16" max="16" width="4.7109375" style="87" hidden="1" customWidth="1"/>
    <col min="17" max="17" width="6.57421875" style="87" hidden="1" customWidth="1"/>
    <col min="18" max="18" width="21.57421875" style="87" bestFit="1" customWidth="1"/>
    <col min="19" max="19" width="3.8515625" style="87" customWidth="1"/>
    <col min="20" max="20" width="19.140625" style="87" customWidth="1"/>
    <col min="21" max="21" width="9.140625" style="87" customWidth="1"/>
    <col min="22" max="22" width="22.28125" style="87" customWidth="1"/>
    <col min="23" max="23" width="105.140625" style="87" customWidth="1"/>
    <col min="24" max="258" width="9.140625" style="87" customWidth="1"/>
    <col min="259" max="259" width="1.28515625" style="87" customWidth="1"/>
    <col min="260" max="260" width="83.140625" style="87" customWidth="1"/>
    <col min="261" max="261" width="21.00390625" style="87" customWidth="1"/>
    <col min="262" max="262" width="19.8515625" style="87" customWidth="1"/>
    <col min="263" max="263" width="21.140625" style="87" customWidth="1"/>
    <col min="264" max="264" width="22.140625" style="87" customWidth="1"/>
    <col min="265" max="265" width="22.421875" style="87" customWidth="1"/>
    <col min="266" max="266" width="22.7109375" style="87" customWidth="1"/>
    <col min="267" max="267" width="23.140625" style="87" customWidth="1"/>
    <col min="268" max="268" width="24.7109375" style="87" customWidth="1"/>
    <col min="269" max="269" width="25.140625" style="87" customWidth="1"/>
    <col min="270" max="270" width="24.57421875" style="87" customWidth="1"/>
    <col min="271" max="271" width="24.7109375" style="87" customWidth="1"/>
    <col min="272" max="272" width="0.71875" style="87" customWidth="1"/>
    <col min="273" max="273" width="22.140625" style="87" customWidth="1"/>
    <col min="274" max="274" width="1.1484375" style="87" customWidth="1"/>
    <col min="275" max="275" width="3.8515625" style="87" customWidth="1"/>
    <col min="276" max="276" width="19.140625" style="87" customWidth="1"/>
    <col min="277" max="277" width="9.140625" style="87" customWidth="1"/>
    <col min="278" max="278" width="22.28125" style="87" customWidth="1"/>
    <col min="279" max="279" width="105.140625" style="87" customWidth="1"/>
    <col min="280" max="514" width="9.140625" style="87" customWidth="1"/>
    <col min="515" max="515" width="1.28515625" style="87" customWidth="1"/>
    <col min="516" max="516" width="83.140625" style="87" customWidth="1"/>
    <col min="517" max="517" width="21.00390625" style="87" customWidth="1"/>
    <col min="518" max="518" width="19.8515625" style="87" customWidth="1"/>
    <col min="519" max="519" width="21.140625" style="87" customWidth="1"/>
    <col min="520" max="520" width="22.140625" style="87" customWidth="1"/>
    <col min="521" max="521" width="22.421875" style="87" customWidth="1"/>
    <col min="522" max="522" width="22.7109375" style="87" customWidth="1"/>
    <col min="523" max="523" width="23.140625" style="87" customWidth="1"/>
    <col min="524" max="524" width="24.7109375" style="87" customWidth="1"/>
    <col min="525" max="525" width="25.140625" style="87" customWidth="1"/>
    <col min="526" max="526" width="24.57421875" style="87" customWidth="1"/>
    <col min="527" max="527" width="24.7109375" style="87" customWidth="1"/>
    <col min="528" max="528" width="0.71875" style="87" customWidth="1"/>
    <col min="529" max="529" width="22.140625" style="87" customWidth="1"/>
    <col min="530" max="530" width="1.1484375" style="87" customWidth="1"/>
    <col min="531" max="531" width="3.8515625" style="87" customWidth="1"/>
    <col min="532" max="532" width="19.140625" style="87" customWidth="1"/>
    <col min="533" max="533" width="9.140625" style="87" customWidth="1"/>
    <col min="534" max="534" width="22.28125" style="87" customWidth="1"/>
    <col min="535" max="535" width="105.140625" style="87" customWidth="1"/>
    <col min="536" max="770" width="9.140625" style="87" customWidth="1"/>
    <col min="771" max="771" width="1.28515625" style="87" customWidth="1"/>
    <col min="772" max="772" width="83.140625" style="87" customWidth="1"/>
    <col min="773" max="773" width="21.00390625" style="87" customWidth="1"/>
    <col min="774" max="774" width="19.8515625" style="87" customWidth="1"/>
    <col min="775" max="775" width="21.140625" style="87" customWidth="1"/>
    <col min="776" max="776" width="22.140625" style="87" customWidth="1"/>
    <col min="777" max="777" width="22.421875" style="87" customWidth="1"/>
    <col min="778" max="778" width="22.7109375" style="87" customWidth="1"/>
    <col min="779" max="779" width="23.140625" style="87" customWidth="1"/>
    <col min="780" max="780" width="24.7109375" style="87" customWidth="1"/>
    <col min="781" max="781" width="25.140625" style="87" customWidth="1"/>
    <col min="782" max="782" width="24.57421875" style="87" customWidth="1"/>
    <col min="783" max="783" width="24.7109375" style="87" customWidth="1"/>
    <col min="784" max="784" width="0.71875" style="87" customWidth="1"/>
    <col min="785" max="785" width="22.140625" style="87" customWidth="1"/>
    <col min="786" max="786" width="1.1484375" style="87" customWidth="1"/>
    <col min="787" max="787" width="3.8515625" style="87" customWidth="1"/>
    <col min="788" max="788" width="19.140625" style="87" customWidth="1"/>
    <col min="789" max="789" width="9.140625" style="87" customWidth="1"/>
    <col min="790" max="790" width="22.28125" style="87" customWidth="1"/>
    <col min="791" max="791" width="105.140625" style="87" customWidth="1"/>
    <col min="792" max="1026" width="9.140625" style="87" customWidth="1"/>
    <col min="1027" max="1027" width="1.28515625" style="87" customWidth="1"/>
    <col min="1028" max="1028" width="83.140625" style="87" customWidth="1"/>
    <col min="1029" max="1029" width="21.00390625" style="87" customWidth="1"/>
    <col min="1030" max="1030" width="19.8515625" style="87" customWidth="1"/>
    <col min="1031" max="1031" width="21.140625" style="87" customWidth="1"/>
    <col min="1032" max="1032" width="22.140625" style="87" customWidth="1"/>
    <col min="1033" max="1033" width="22.421875" style="87" customWidth="1"/>
    <col min="1034" max="1034" width="22.7109375" style="87" customWidth="1"/>
    <col min="1035" max="1035" width="23.140625" style="87" customWidth="1"/>
    <col min="1036" max="1036" width="24.7109375" style="87" customWidth="1"/>
    <col min="1037" max="1037" width="25.140625" style="87" customWidth="1"/>
    <col min="1038" max="1038" width="24.57421875" style="87" customWidth="1"/>
    <col min="1039" max="1039" width="24.7109375" style="87" customWidth="1"/>
    <col min="1040" max="1040" width="0.71875" style="87" customWidth="1"/>
    <col min="1041" max="1041" width="22.140625" style="87" customWidth="1"/>
    <col min="1042" max="1042" width="1.1484375" style="87" customWidth="1"/>
    <col min="1043" max="1043" width="3.8515625" style="87" customWidth="1"/>
    <col min="1044" max="1044" width="19.140625" style="87" customWidth="1"/>
    <col min="1045" max="1045" width="9.140625" style="87" customWidth="1"/>
    <col min="1046" max="1046" width="22.28125" style="87" customWidth="1"/>
    <col min="1047" max="1047" width="105.140625" style="87" customWidth="1"/>
    <col min="1048" max="1282" width="9.140625" style="87" customWidth="1"/>
    <col min="1283" max="1283" width="1.28515625" style="87" customWidth="1"/>
    <col min="1284" max="1284" width="83.140625" style="87" customWidth="1"/>
    <col min="1285" max="1285" width="21.00390625" style="87" customWidth="1"/>
    <col min="1286" max="1286" width="19.8515625" style="87" customWidth="1"/>
    <col min="1287" max="1287" width="21.140625" style="87" customWidth="1"/>
    <col min="1288" max="1288" width="22.140625" style="87" customWidth="1"/>
    <col min="1289" max="1289" width="22.421875" style="87" customWidth="1"/>
    <col min="1290" max="1290" width="22.7109375" style="87" customWidth="1"/>
    <col min="1291" max="1291" width="23.140625" style="87" customWidth="1"/>
    <col min="1292" max="1292" width="24.7109375" style="87" customWidth="1"/>
    <col min="1293" max="1293" width="25.140625" style="87" customWidth="1"/>
    <col min="1294" max="1294" width="24.57421875" style="87" customWidth="1"/>
    <col min="1295" max="1295" width="24.7109375" style="87" customWidth="1"/>
    <col min="1296" max="1296" width="0.71875" style="87" customWidth="1"/>
    <col min="1297" max="1297" width="22.140625" style="87" customWidth="1"/>
    <col min="1298" max="1298" width="1.1484375" style="87" customWidth="1"/>
    <col min="1299" max="1299" width="3.8515625" style="87" customWidth="1"/>
    <col min="1300" max="1300" width="19.140625" style="87" customWidth="1"/>
    <col min="1301" max="1301" width="9.140625" style="87" customWidth="1"/>
    <col min="1302" max="1302" width="22.28125" style="87" customWidth="1"/>
    <col min="1303" max="1303" width="105.140625" style="87" customWidth="1"/>
    <col min="1304" max="1538" width="9.140625" style="87" customWidth="1"/>
    <col min="1539" max="1539" width="1.28515625" style="87" customWidth="1"/>
    <col min="1540" max="1540" width="83.140625" style="87" customWidth="1"/>
    <col min="1541" max="1541" width="21.00390625" style="87" customWidth="1"/>
    <col min="1542" max="1542" width="19.8515625" style="87" customWidth="1"/>
    <col min="1543" max="1543" width="21.140625" style="87" customWidth="1"/>
    <col min="1544" max="1544" width="22.140625" style="87" customWidth="1"/>
    <col min="1545" max="1545" width="22.421875" style="87" customWidth="1"/>
    <col min="1546" max="1546" width="22.7109375" style="87" customWidth="1"/>
    <col min="1547" max="1547" width="23.140625" style="87" customWidth="1"/>
    <col min="1548" max="1548" width="24.7109375" style="87" customWidth="1"/>
    <col min="1549" max="1549" width="25.140625" style="87" customWidth="1"/>
    <col min="1550" max="1550" width="24.57421875" style="87" customWidth="1"/>
    <col min="1551" max="1551" width="24.7109375" style="87" customWidth="1"/>
    <col min="1552" max="1552" width="0.71875" style="87" customWidth="1"/>
    <col min="1553" max="1553" width="22.140625" style="87" customWidth="1"/>
    <col min="1554" max="1554" width="1.1484375" style="87" customWidth="1"/>
    <col min="1555" max="1555" width="3.8515625" style="87" customWidth="1"/>
    <col min="1556" max="1556" width="19.140625" style="87" customWidth="1"/>
    <col min="1557" max="1557" width="9.140625" style="87" customWidth="1"/>
    <col min="1558" max="1558" width="22.28125" style="87" customWidth="1"/>
    <col min="1559" max="1559" width="105.140625" style="87" customWidth="1"/>
    <col min="1560" max="1794" width="9.140625" style="87" customWidth="1"/>
    <col min="1795" max="1795" width="1.28515625" style="87" customWidth="1"/>
    <col min="1796" max="1796" width="83.140625" style="87" customWidth="1"/>
    <col min="1797" max="1797" width="21.00390625" style="87" customWidth="1"/>
    <col min="1798" max="1798" width="19.8515625" style="87" customWidth="1"/>
    <col min="1799" max="1799" width="21.140625" style="87" customWidth="1"/>
    <col min="1800" max="1800" width="22.140625" style="87" customWidth="1"/>
    <col min="1801" max="1801" width="22.421875" style="87" customWidth="1"/>
    <col min="1802" max="1802" width="22.7109375" style="87" customWidth="1"/>
    <col min="1803" max="1803" width="23.140625" style="87" customWidth="1"/>
    <col min="1804" max="1804" width="24.7109375" style="87" customWidth="1"/>
    <col min="1805" max="1805" width="25.140625" style="87" customWidth="1"/>
    <col min="1806" max="1806" width="24.57421875" style="87" customWidth="1"/>
    <col min="1807" max="1807" width="24.7109375" style="87" customWidth="1"/>
    <col min="1808" max="1808" width="0.71875" style="87" customWidth="1"/>
    <col min="1809" max="1809" width="22.140625" style="87" customWidth="1"/>
    <col min="1810" max="1810" width="1.1484375" style="87" customWidth="1"/>
    <col min="1811" max="1811" width="3.8515625" style="87" customWidth="1"/>
    <col min="1812" max="1812" width="19.140625" style="87" customWidth="1"/>
    <col min="1813" max="1813" width="9.140625" style="87" customWidth="1"/>
    <col min="1814" max="1814" width="22.28125" style="87" customWidth="1"/>
    <col min="1815" max="1815" width="105.140625" style="87" customWidth="1"/>
    <col min="1816" max="2050" width="9.140625" style="87" customWidth="1"/>
    <col min="2051" max="2051" width="1.28515625" style="87" customWidth="1"/>
    <col min="2052" max="2052" width="83.140625" style="87" customWidth="1"/>
    <col min="2053" max="2053" width="21.00390625" style="87" customWidth="1"/>
    <col min="2054" max="2054" width="19.8515625" style="87" customWidth="1"/>
    <col min="2055" max="2055" width="21.140625" style="87" customWidth="1"/>
    <col min="2056" max="2056" width="22.140625" style="87" customWidth="1"/>
    <col min="2057" max="2057" width="22.421875" style="87" customWidth="1"/>
    <col min="2058" max="2058" width="22.7109375" style="87" customWidth="1"/>
    <col min="2059" max="2059" width="23.140625" style="87" customWidth="1"/>
    <col min="2060" max="2060" width="24.7109375" style="87" customWidth="1"/>
    <col min="2061" max="2061" width="25.140625" style="87" customWidth="1"/>
    <col min="2062" max="2062" width="24.57421875" style="87" customWidth="1"/>
    <col min="2063" max="2063" width="24.7109375" style="87" customWidth="1"/>
    <col min="2064" max="2064" width="0.71875" style="87" customWidth="1"/>
    <col min="2065" max="2065" width="22.140625" style="87" customWidth="1"/>
    <col min="2066" max="2066" width="1.1484375" style="87" customWidth="1"/>
    <col min="2067" max="2067" width="3.8515625" style="87" customWidth="1"/>
    <col min="2068" max="2068" width="19.140625" style="87" customWidth="1"/>
    <col min="2069" max="2069" width="9.140625" style="87" customWidth="1"/>
    <col min="2070" max="2070" width="22.28125" style="87" customWidth="1"/>
    <col min="2071" max="2071" width="105.140625" style="87" customWidth="1"/>
    <col min="2072" max="2306" width="9.140625" style="87" customWidth="1"/>
    <col min="2307" max="2307" width="1.28515625" style="87" customWidth="1"/>
    <col min="2308" max="2308" width="83.140625" style="87" customWidth="1"/>
    <col min="2309" max="2309" width="21.00390625" style="87" customWidth="1"/>
    <col min="2310" max="2310" width="19.8515625" style="87" customWidth="1"/>
    <col min="2311" max="2311" width="21.140625" style="87" customWidth="1"/>
    <col min="2312" max="2312" width="22.140625" style="87" customWidth="1"/>
    <col min="2313" max="2313" width="22.421875" style="87" customWidth="1"/>
    <col min="2314" max="2314" width="22.7109375" style="87" customWidth="1"/>
    <col min="2315" max="2315" width="23.140625" style="87" customWidth="1"/>
    <col min="2316" max="2316" width="24.7109375" style="87" customWidth="1"/>
    <col min="2317" max="2317" width="25.140625" style="87" customWidth="1"/>
    <col min="2318" max="2318" width="24.57421875" style="87" customWidth="1"/>
    <col min="2319" max="2319" width="24.7109375" style="87" customWidth="1"/>
    <col min="2320" max="2320" width="0.71875" style="87" customWidth="1"/>
    <col min="2321" max="2321" width="22.140625" style="87" customWidth="1"/>
    <col min="2322" max="2322" width="1.1484375" style="87" customWidth="1"/>
    <col min="2323" max="2323" width="3.8515625" style="87" customWidth="1"/>
    <col min="2324" max="2324" width="19.140625" style="87" customWidth="1"/>
    <col min="2325" max="2325" width="9.140625" style="87" customWidth="1"/>
    <col min="2326" max="2326" width="22.28125" style="87" customWidth="1"/>
    <col min="2327" max="2327" width="105.140625" style="87" customWidth="1"/>
    <col min="2328" max="2562" width="9.140625" style="87" customWidth="1"/>
    <col min="2563" max="2563" width="1.28515625" style="87" customWidth="1"/>
    <col min="2564" max="2564" width="83.140625" style="87" customWidth="1"/>
    <col min="2565" max="2565" width="21.00390625" style="87" customWidth="1"/>
    <col min="2566" max="2566" width="19.8515625" style="87" customWidth="1"/>
    <col min="2567" max="2567" width="21.140625" style="87" customWidth="1"/>
    <col min="2568" max="2568" width="22.140625" style="87" customWidth="1"/>
    <col min="2569" max="2569" width="22.421875" style="87" customWidth="1"/>
    <col min="2570" max="2570" width="22.7109375" style="87" customWidth="1"/>
    <col min="2571" max="2571" width="23.140625" style="87" customWidth="1"/>
    <col min="2572" max="2572" width="24.7109375" style="87" customWidth="1"/>
    <col min="2573" max="2573" width="25.140625" style="87" customWidth="1"/>
    <col min="2574" max="2574" width="24.57421875" style="87" customWidth="1"/>
    <col min="2575" max="2575" width="24.7109375" style="87" customWidth="1"/>
    <col min="2576" max="2576" width="0.71875" style="87" customWidth="1"/>
    <col min="2577" max="2577" width="22.140625" style="87" customWidth="1"/>
    <col min="2578" max="2578" width="1.1484375" style="87" customWidth="1"/>
    <col min="2579" max="2579" width="3.8515625" style="87" customWidth="1"/>
    <col min="2580" max="2580" width="19.140625" style="87" customWidth="1"/>
    <col min="2581" max="2581" width="9.140625" style="87" customWidth="1"/>
    <col min="2582" max="2582" width="22.28125" style="87" customWidth="1"/>
    <col min="2583" max="2583" width="105.140625" style="87" customWidth="1"/>
    <col min="2584" max="2818" width="9.140625" style="87" customWidth="1"/>
    <col min="2819" max="2819" width="1.28515625" style="87" customWidth="1"/>
    <col min="2820" max="2820" width="83.140625" style="87" customWidth="1"/>
    <col min="2821" max="2821" width="21.00390625" style="87" customWidth="1"/>
    <col min="2822" max="2822" width="19.8515625" style="87" customWidth="1"/>
    <col min="2823" max="2823" width="21.140625" style="87" customWidth="1"/>
    <col min="2824" max="2824" width="22.140625" style="87" customWidth="1"/>
    <col min="2825" max="2825" width="22.421875" style="87" customWidth="1"/>
    <col min="2826" max="2826" width="22.7109375" style="87" customWidth="1"/>
    <col min="2827" max="2827" width="23.140625" style="87" customWidth="1"/>
    <col min="2828" max="2828" width="24.7109375" style="87" customWidth="1"/>
    <col min="2829" max="2829" width="25.140625" style="87" customWidth="1"/>
    <col min="2830" max="2830" width="24.57421875" style="87" customWidth="1"/>
    <col min="2831" max="2831" width="24.7109375" style="87" customWidth="1"/>
    <col min="2832" max="2832" width="0.71875" style="87" customWidth="1"/>
    <col min="2833" max="2833" width="22.140625" style="87" customWidth="1"/>
    <col min="2834" max="2834" width="1.1484375" style="87" customWidth="1"/>
    <col min="2835" max="2835" width="3.8515625" style="87" customWidth="1"/>
    <col min="2836" max="2836" width="19.140625" style="87" customWidth="1"/>
    <col min="2837" max="2837" width="9.140625" style="87" customWidth="1"/>
    <col min="2838" max="2838" width="22.28125" style="87" customWidth="1"/>
    <col min="2839" max="2839" width="105.140625" style="87" customWidth="1"/>
    <col min="2840" max="3074" width="9.140625" style="87" customWidth="1"/>
    <col min="3075" max="3075" width="1.28515625" style="87" customWidth="1"/>
    <col min="3076" max="3076" width="83.140625" style="87" customWidth="1"/>
    <col min="3077" max="3077" width="21.00390625" style="87" customWidth="1"/>
    <col min="3078" max="3078" width="19.8515625" style="87" customWidth="1"/>
    <col min="3079" max="3079" width="21.140625" style="87" customWidth="1"/>
    <col min="3080" max="3080" width="22.140625" style="87" customWidth="1"/>
    <col min="3081" max="3081" width="22.421875" style="87" customWidth="1"/>
    <col min="3082" max="3082" width="22.7109375" style="87" customWidth="1"/>
    <col min="3083" max="3083" width="23.140625" style="87" customWidth="1"/>
    <col min="3084" max="3084" width="24.7109375" style="87" customWidth="1"/>
    <col min="3085" max="3085" width="25.140625" style="87" customWidth="1"/>
    <col min="3086" max="3086" width="24.57421875" style="87" customWidth="1"/>
    <col min="3087" max="3087" width="24.7109375" style="87" customWidth="1"/>
    <col min="3088" max="3088" width="0.71875" style="87" customWidth="1"/>
    <col min="3089" max="3089" width="22.140625" style="87" customWidth="1"/>
    <col min="3090" max="3090" width="1.1484375" style="87" customWidth="1"/>
    <col min="3091" max="3091" width="3.8515625" style="87" customWidth="1"/>
    <col min="3092" max="3092" width="19.140625" style="87" customWidth="1"/>
    <col min="3093" max="3093" width="9.140625" style="87" customWidth="1"/>
    <col min="3094" max="3094" width="22.28125" style="87" customWidth="1"/>
    <col min="3095" max="3095" width="105.140625" style="87" customWidth="1"/>
    <col min="3096" max="3330" width="9.140625" style="87" customWidth="1"/>
    <col min="3331" max="3331" width="1.28515625" style="87" customWidth="1"/>
    <col min="3332" max="3332" width="83.140625" style="87" customWidth="1"/>
    <col min="3333" max="3333" width="21.00390625" style="87" customWidth="1"/>
    <col min="3334" max="3334" width="19.8515625" style="87" customWidth="1"/>
    <col min="3335" max="3335" width="21.140625" style="87" customWidth="1"/>
    <col min="3336" max="3336" width="22.140625" style="87" customWidth="1"/>
    <col min="3337" max="3337" width="22.421875" style="87" customWidth="1"/>
    <col min="3338" max="3338" width="22.7109375" style="87" customWidth="1"/>
    <col min="3339" max="3339" width="23.140625" style="87" customWidth="1"/>
    <col min="3340" max="3340" width="24.7109375" style="87" customWidth="1"/>
    <col min="3341" max="3341" width="25.140625" style="87" customWidth="1"/>
    <col min="3342" max="3342" width="24.57421875" style="87" customWidth="1"/>
    <col min="3343" max="3343" width="24.7109375" style="87" customWidth="1"/>
    <col min="3344" max="3344" width="0.71875" style="87" customWidth="1"/>
    <col min="3345" max="3345" width="22.140625" style="87" customWidth="1"/>
    <col min="3346" max="3346" width="1.1484375" style="87" customWidth="1"/>
    <col min="3347" max="3347" width="3.8515625" style="87" customWidth="1"/>
    <col min="3348" max="3348" width="19.140625" style="87" customWidth="1"/>
    <col min="3349" max="3349" width="9.140625" style="87" customWidth="1"/>
    <col min="3350" max="3350" width="22.28125" style="87" customWidth="1"/>
    <col min="3351" max="3351" width="105.140625" style="87" customWidth="1"/>
    <col min="3352" max="3586" width="9.140625" style="87" customWidth="1"/>
    <col min="3587" max="3587" width="1.28515625" style="87" customWidth="1"/>
    <col min="3588" max="3588" width="83.140625" style="87" customWidth="1"/>
    <col min="3589" max="3589" width="21.00390625" style="87" customWidth="1"/>
    <col min="3590" max="3590" width="19.8515625" style="87" customWidth="1"/>
    <col min="3591" max="3591" width="21.140625" style="87" customWidth="1"/>
    <col min="3592" max="3592" width="22.140625" style="87" customWidth="1"/>
    <col min="3593" max="3593" width="22.421875" style="87" customWidth="1"/>
    <col min="3594" max="3594" width="22.7109375" style="87" customWidth="1"/>
    <col min="3595" max="3595" width="23.140625" style="87" customWidth="1"/>
    <col min="3596" max="3596" width="24.7109375" style="87" customWidth="1"/>
    <col min="3597" max="3597" width="25.140625" style="87" customWidth="1"/>
    <col min="3598" max="3598" width="24.57421875" style="87" customWidth="1"/>
    <col min="3599" max="3599" width="24.7109375" style="87" customWidth="1"/>
    <col min="3600" max="3600" width="0.71875" style="87" customWidth="1"/>
    <col min="3601" max="3601" width="22.140625" style="87" customWidth="1"/>
    <col min="3602" max="3602" width="1.1484375" style="87" customWidth="1"/>
    <col min="3603" max="3603" width="3.8515625" style="87" customWidth="1"/>
    <col min="3604" max="3604" width="19.140625" style="87" customWidth="1"/>
    <col min="3605" max="3605" width="9.140625" style="87" customWidth="1"/>
    <col min="3606" max="3606" width="22.28125" style="87" customWidth="1"/>
    <col min="3607" max="3607" width="105.140625" style="87" customWidth="1"/>
    <col min="3608" max="3842" width="9.140625" style="87" customWidth="1"/>
    <col min="3843" max="3843" width="1.28515625" style="87" customWidth="1"/>
    <col min="3844" max="3844" width="83.140625" style="87" customWidth="1"/>
    <col min="3845" max="3845" width="21.00390625" style="87" customWidth="1"/>
    <col min="3846" max="3846" width="19.8515625" style="87" customWidth="1"/>
    <col min="3847" max="3847" width="21.140625" style="87" customWidth="1"/>
    <col min="3848" max="3848" width="22.140625" style="87" customWidth="1"/>
    <col min="3849" max="3849" width="22.421875" style="87" customWidth="1"/>
    <col min="3850" max="3850" width="22.7109375" style="87" customWidth="1"/>
    <col min="3851" max="3851" width="23.140625" style="87" customWidth="1"/>
    <col min="3852" max="3852" width="24.7109375" style="87" customWidth="1"/>
    <col min="3853" max="3853" width="25.140625" style="87" customWidth="1"/>
    <col min="3854" max="3854" width="24.57421875" style="87" customWidth="1"/>
    <col min="3855" max="3855" width="24.7109375" style="87" customWidth="1"/>
    <col min="3856" max="3856" width="0.71875" style="87" customWidth="1"/>
    <col min="3857" max="3857" width="22.140625" style="87" customWidth="1"/>
    <col min="3858" max="3858" width="1.1484375" style="87" customWidth="1"/>
    <col min="3859" max="3859" width="3.8515625" style="87" customWidth="1"/>
    <col min="3860" max="3860" width="19.140625" style="87" customWidth="1"/>
    <col min="3861" max="3861" width="9.140625" style="87" customWidth="1"/>
    <col min="3862" max="3862" width="22.28125" style="87" customWidth="1"/>
    <col min="3863" max="3863" width="105.140625" style="87" customWidth="1"/>
    <col min="3864" max="4098" width="9.140625" style="87" customWidth="1"/>
    <col min="4099" max="4099" width="1.28515625" style="87" customWidth="1"/>
    <col min="4100" max="4100" width="83.140625" style="87" customWidth="1"/>
    <col min="4101" max="4101" width="21.00390625" style="87" customWidth="1"/>
    <col min="4102" max="4102" width="19.8515625" style="87" customWidth="1"/>
    <col min="4103" max="4103" width="21.140625" style="87" customWidth="1"/>
    <col min="4104" max="4104" width="22.140625" style="87" customWidth="1"/>
    <col min="4105" max="4105" width="22.421875" style="87" customWidth="1"/>
    <col min="4106" max="4106" width="22.7109375" style="87" customWidth="1"/>
    <col min="4107" max="4107" width="23.140625" style="87" customWidth="1"/>
    <col min="4108" max="4108" width="24.7109375" style="87" customWidth="1"/>
    <col min="4109" max="4109" width="25.140625" style="87" customWidth="1"/>
    <col min="4110" max="4110" width="24.57421875" style="87" customWidth="1"/>
    <col min="4111" max="4111" width="24.7109375" style="87" customWidth="1"/>
    <col min="4112" max="4112" width="0.71875" style="87" customWidth="1"/>
    <col min="4113" max="4113" width="22.140625" style="87" customWidth="1"/>
    <col min="4114" max="4114" width="1.1484375" style="87" customWidth="1"/>
    <col min="4115" max="4115" width="3.8515625" style="87" customWidth="1"/>
    <col min="4116" max="4116" width="19.140625" style="87" customWidth="1"/>
    <col min="4117" max="4117" width="9.140625" style="87" customWidth="1"/>
    <col min="4118" max="4118" width="22.28125" style="87" customWidth="1"/>
    <col min="4119" max="4119" width="105.140625" style="87" customWidth="1"/>
    <col min="4120" max="4354" width="9.140625" style="87" customWidth="1"/>
    <col min="4355" max="4355" width="1.28515625" style="87" customWidth="1"/>
    <col min="4356" max="4356" width="83.140625" style="87" customWidth="1"/>
    <col min="4357" max="4357" width="21.00390625" style="87" customWidth="1"/>
    <col min="4358" max="4358" width="19.8515625" style="87" customWidth="1"/>
    <col min="4359" max="4359" width="21.140625" style="87" customWidth="1"/>
    <col min="4360" max="4360" width="22.140625" style="87" customWidth="1"/>
    <col min="4361" max="4361" width="22.421875" style="87" customWidth="1"/>
    <col min="4362" max="4362" width="22.7109375" style="87" customWidth="1"/>
    <col min="4363" max="4363" width="23.140625" style="87" customWidth="1"/>
    <col min="4364" max="4364" width="24.7109375" style="87" customWidth="1"/>
    <col min="4365" max="4365" width="25.140625" style="87" customWidth="1"/>
    <col min="4366" max="4366" width="24.57421875" style="87" customWidth="1"/>
    <col min="4367" max="4367" width="24.7109375" style="87" customWidth="1"/>
    <col min="4368" max="4368" width="0.71875" style="87" customWidth="1"/>
    <col min="4369" max="4369" width="22.140625" style="87" customWidth="1"/>
    <col min="4370" max="4370" width="1.1484375" style="87" customWidth="1"/>
    <col min="4371" max="4371" width="3.8515625" style="87" customWidth="1"/>
    <col min="4372" max="4372" width="19.140625" style="87" customWidth="1"/>
    <col min="4373" max="4373" width="9.140625" style="87" customWidth="1"/>
    <col min="4374" max="4374" width="22.28125" style="87" customWidth="1"/>
    <col min="4375" max="4375" width="105.140625" style="87" customWidth="1"/>
    <col min="4376" max="4610" width="9.140625" style="87" customWidth="1"/>
    <col min="4611" max="4611" width="1.28515625" style="87" customWidth="1"/>
    <col min="4612" max="4612" width="83.140625" style="87" customWidth="1"/>
    <col min="4613" max="4613" width="21.00390625" style="87" customWidth="1"/>
    <col min="4614" max="4614" width="19.8515625" style="87" customWidth="1"/>
    <col min="4615" max="4615" width="21.140625" style="87" customWidth="1"/>
    <col min="4616" max="4616" width="22.140625" style="87" customWidth="1"/>
    <col min="4617" max="4617" width="22.421875" style="87" customWidth="1"/>
    <col min="4618" max="4618" width="22.7109375" style="87" customWidth="1"/>
    <col min="4619" max="4619" width="23.140625" style="87" customWidth="1"/>
    <col min="4620" max="4620" width="24.7109375" style="87" customWidth="1"/>
    <col min="4621" max="4621" width="25.140625" style="87" customWidth="1"/>
    <col min="4622" max="4622" width="24.57421875" style="87" customWidth="1"/>
    <col min="4623" max="4623" width="24.7109375" style="87" customWidth="1"/>
    <col min="4624" max="4624" width="0.71875" style="87" customWidth="1"/>
    <col min="4625" max="4625" width="22.140625" style="87" customWidth="1"/>
    <col min="4626" max="4626" width="1.1484375" style="87" customWidth="1"/>
    <col min="4627" max="4627" width="3.8515625" style="87" customWidth="1"/>
    <col min="4628" max="4628" width="19.140625" style="87" customWidth="1"/>
    <col min="4629" max="4629" width="9.140625" style="87" customWidth="1"/>
    <col min="4630" max="4630" width="22.28125" style="87" customWidth="1"/>
    <col min="4631" max="4631" width="105.140625" style="87" customWidth="1"/>
    <col min="4632" max="4866" width="9.140625" style="87" customWidth="1"/>
    <col min="4867" max="4867" width="1.28515625" style="87" customWidth="1"/>
    <col min="4868" max="4868" width="83.140625" style="87" customWidth="1"/>
    <col min="4869" max="4869" width="21.00390625" style="87" customWidth="1"/>
    <col min="4870" max="4870" width="19.8515625" style="87" customWidth="1"/>
    <col min="4871" max="4871" width="21.140625" style="87" customWidth="1"/>
    <col min="4872" max="4872" width="22.140625" style="87" customWidth="1"/>
    <col min="4873" max="4873" width="22.421875" style="87" customWidth="1"/>
    <col min="4874" max="4874" width="22.7109375" style="87" customWidth="1"/>
    <col min="4875" max="4875" width="23.140625" style="87" customWidth="1"/>
    <col min="4876" max="4876" width="24.7109375" style="87" customWidth="1"/>
    <col min="4877" max="4877" width="25.140625" style="87" customWidth="1"/>
    <col min="4878" max="4878" width="24.57421875" style="87" customWidth="1"/>
    <col min="4879" max="4879" width="24.7109375" style="87" customWidth="1"/>
    <col min="4880" max="4880" width="0.71875" style="87" customWidth="1"/>
    <col min="4881" max="4881" width="22.140625" style="87" customWidth="1"/>
    <col min="4882" max="4882" width="1.1484375" style="87" customWidth="1"/>
    <col min="4883" max="4883" width="3.8515625" style="87" customWidth="1"/>
    <col min="4884" max="4884" width="19.140625" style="87" customWidth="1"/>
    <col min="4885" max="4885" width="9.140625" style="87" customWidth="1"/>
    <col min="4886" max="4886" width="22.28125" style="87" customWidth="1"/>
    <col min="4887" max="4887" width="105.140625" style="87" customWidth="1"/>
    <col min="4888" max="5122" width="9.140625" style="87" customWidth="1"/>
    <col min="5123" max="5123" width="1.28515625" style="87" customWidth="1"/>
    <col min="5124" max="5124" width="83.140625" style="87" customWidth="1"/>
    <col min="5125" max="5125" width="21.00390625" style="87" customWidth="1"/>
    <col min="5126" max="5126" width="19.8515625" style="87" customWidth="1"/>
    <col min="5127" max="5127" width="21.140625" style="87" customWidth="1"/>
    <col min="5128" max="5128" width="22.140625" style="87" customWidth="1"/>
    <col min="5129" max="5129" width="22.421875" style="87" customWidth="1"/>
    <col min="5130" max="5130" width="22.7109375" style="87" customWidth="1"/>
    <col min="5131" max="5131" width="23.140625" style="87" customWidth="1"/>
    <col min="5132" max="5132" width="24.7109375" style="87" customWidth="1"/>
    <col min="5133" max="5133" width="25.140625" style="87" customWidth="1"/>
    <col min="5134" max="5134" width="24.57421875" style="87" customWidth="1"/>
    <col min="5135" max="5135" width="24.7109375" style="87" customWidth="1"/>
    <col min="5136" max="5136" width="0.71875" style="87" customWidth="1"/>
    <col min="5137" max="5137" width="22.140625" style="87" customWidth="1"/>
    <col min="5138" max="5138" width="1.1484375" style="87" customWidth="1"/>
    <col min="5139" max="5139" width="3.8515625" style="87" customWidth="1"/>
    <col min="5140" max="5140" width="19.140625" style="87" customWidth="1"/>
    <col min="5141" max="5141" width="9.140625" style="87" customWidth="1"/>
    <col min="5142" max="5142" width="22.28125" style="87" customWidth="1"/>
    <col min="5143" max="5143" width="105.140625" style="87" customWidth="1"/>
    <col min="5144" max="5378" width="9.140625" style="87" customWidth="1"/>
    <col min="5379" max="5379" width="1.28515625" style="87" customWidth="1"/>
    <col min="5380" max="5380" width="83.140625" style="87" customWidth="1"/>
    <col min="5381" max="5381" width="21.00390625" style="87" customWidth="1"/>
    <col min="5382" max="5382" width="19.8515625" style="87" customWidth="1"/>
    <col min="5383" max="5383" width="21.140625" style="87" customWidth="1"/>
    <col min="5384" max="5384" width="22.140625" style="87" customWidth="1"/>
    <col min="5385" max="5385" width="22.421875" style="87" customWidth="1"/>
    <col min="5386" max="5386" width="22.7109375" style="87" customWidth="1"/>
    <col min="5387" max="5387" width="23.140625" style="87" customWidth="1"/>
    <col min="5388" max="5388" width="24.7109375" style="87" customWidth="1"/>
    <col min="5389" max="5389" width="25.140625" style="87" customWidth="1"/>
    <col min="5390" max="5390" width="24.57421875" style="87" customWidth="1"/>
    <col min="5391" max="5391" width="24.7109375" style="87" customWidth="1"/>
    <col min="5392" max="5392" width="0.71875" style="87" customWidth="1"/>
    <col min="5393" max="5393" width="22.140625" style="87" customWidth="1"/>
    <col min="5394" max="5394" width="1.1484375" style="87" customWidth="1"/>
    <col min="5395" max="5395" width="3.8515625" style="87" customWidth="1"/>
    <col min="5396" max="5396" width="19.140625" style="87" customWidth="1"/>
    <col min="5397" max="5397" width="9.140625" style="87" customWidth="1"/>
    <col min="5398" max="5398" width="22.28125" style="87" customWidth="1"/>
    <col min="5399" max="5399" width="105.140625" style="87" customWidth="1"/>
    <col min="5400" max="5634" width="9.140625" style="87" customWidth="1"/>
    <col min="5635" max="5635" width="1.28515625" style="87" customWidth="1"/>
    <col min="5636" max="5636" width="83.140625" style="87" customWidth="1"/>
    <col min="5637" max="5637" width="21.00390625" style="87" customWidth="1"/>
    <col min="5638" max="5638" width="19.8515625" style="87" customWidth="1"/>
    <col min="5639" max="5639" width="21.140625" style="87" customWidth="1"/>
    <col min="5640" max="5640" width="22.140625" style="87" customWidth="1"/>
    <col min="5641" max="5641" width="22.421875" style="87" customWidth="1"/>
    <col min="5642" max="5642" width="22.7109375" style="87" customWidth="1"/>
    <col min="5643" max="5643" width="23.140625" style="87" customWidth="1"/>
    <col min="5644" max="5644" width="24.7109375" style="87" customWidth="1"/>
    <col min="5645" max="5645" width="25.140625" style="87" customWidth="1"/>
    <col min="5646" max="5646" width="24.57421875" style="87" customWidth="1"/>
    <col min="5647" max="5647" width="24.7109375" style="87" customWidth="1"/>
    <col min="5648" max="5648" width="0.71875" style="87" customWidth="1"/>
    <col min="5649" max="5649" width="22.140625" style="87" customWidth="1"/>
    <col min="5650" max="5650" width="1.1484375" style="87" customWidth="1"/>
    <col min="5651" max="5651" width="3.8515625" style="87" customWidth="1"/>
    <col min="5652" max="5652" width="19.140625" style="87" customWidth="1"/>
    <col min="5653" max="5653" width="9.140625" style="87" customWidth="1"/>
    <col min="5654" max="5654" width="22.28125" style="87" customWidth="1"/>
    <col min="5655" max="5655" width="105.140625" style="87" customWidth="1"/>
    <col min="5656" max="5890" width="9.140625" style="87" customWidth="1"/>
    <col min="5891" max="5891" width="1.28515625" style="87" customWidth="1"/>
    <col min="5892" max="5892" width="83.140625" style="87" customWidth="1"/>
    <col min="5893" max="5893" width="21.00390625" style="87" customWidth="1"/>
    <col min="5894" max="5894" width="19.8515625" style="87" customWidth="1"/>
    <col min="5895" max="5895" width="21.140625" style="87" customWidth="1"/>
    <col min="5896" max="5896" width="22.140625" style="87" customWidth="1"/>
    <col min="5897" max="5897" width="22.421875" style="87" customWidth="1"/>
    <col min="5898" max="5898" width="22.7109375" style="87" customWidth="1"/>
    <col min="5899" max="5899" width="23.140625" style="87" customWidth="1"/>
    <col min="5900" max="5900" width="24.7109375" style="87" customWidth="1"/>
    <col min="5901" max="5901" width="25.140625" style="87" customWidth="1"/>
    <col min="5902" max="5902" width="24.57421875" style="87" customWidth="1"/>
    <col min="5903" max="5903" width="24.7109375" style="87" customWidth="1"/>
    <col min="5904" max="5904" width="0.71875" style="87" customWidth="1"/>
    <col min="5905" max="5905" width="22.140625" style="87" customWidth="1"/>
    <col min="5906" max="5906" width="1.1484375" style="87" customWidth="1"/>
    <col min="5907" max="5907" width="3.8515625" style="87" customWidth="1"/>
    <col min="5908" max="5908" width="19.140625" style="87" customWidth="1"/>
    <col min="5909" max="5909" width="9.140625" style="87" customWidth="1"/>
    <col min="5910" max="5910" width="22.28125" style="87" customWidth="1"/>
    <col min="5911" max="5911" width="105.140625" style="87" customWidth="1"/>
    <col min="5912" max="6146" width="9.140625" style="87" customWidth="1"/>
    <col min="6147" max="6147" width="1.28515625" style="87" customWidth="1"/>
    <col min="6148" max="6148" width="83.140625" style="87" customWidth="1"/>
    <col min="6149" max="6149" width="21.00390625" style="87" customWidth="1"/>
    <col min="6150" max="6150" width="19.8515625" style="87" customWidth="1"/>
    <col min="6151" max="6151" width="21.140625" style="87" customWidth="1"/>
    <col min="6152" max="6152" width="22.140625" style="87" customWidth="1"/>
    <col min="6153" max="6153" width="22.421875" style="87" customWidth="1"/>
    <col min="6154" max="6154" width="22.7109375" style="87" customWidth="1"/>
    <col min="6155" max="6155" width="23.140625" style="87" customWidth="1"/>
    <col min="6156" max="6156" width="24.7109375" style="87" customWidth="1"/>
    <col min="6157" max="6157" width="25.140625" style="87" customWidth="1"/>
    <col min="6158" max="6158" width="24.57421875" style="87" customWidth="1"/>
    <col min="6159" max="6159" width="24.7109375" style="87" customWidth="1"/>
    <col min="6160" max="6160" width="0.71875" style="87" customWidth="1"/>
    <col min="6161" max="6161" width="22.140625" style="87" customWidth="1"/>
    <col min="6162" max="6162" width="1.1484375" style="87" customWidth="1"/>
    <col min="6163" max="6163" width="3.8515625" style="87" customWidth="1"/>
    <col min="6164" max="6164" width="19.140625" style="87" customWidth="1"/>
    <col min="6165" max="6165" width="9.140625" style="87" customWidth="1"/>
    <col min="6166" max="6166" width="22.28125" style="87" customWidth="1"/>
    <col min="6167" max="6167" width="105.140625" style="87" customWidth="1"/>
    <col min="6168" max="6402" width="9.140625" style="87" customWidth="1"/>
    <col min="6403" max="6403" width="1.28515625" style="87" customWidth="1"/>
    <col min="6404" max="6404" width="83.140625" style="87" customWidth="1"/>
    <col min="6405" max="6405" width="21.00390625" style="87" customWidth="1"/>
    <col min="6406" max="6406" width="19.8515625" style="87" customWidth="1"/>
    <col min="6407" max="6407" width="21.140625" style="87" customWidth="1"/>
    <col min="6408" max="6408" width="22.140625" style="87" customWidth="1"/>
    <col min="6409" max="6409" width="22.421875" style="87" customWidth="1"/>
    <col min="6410" max="6410" width="22.7109375" style="87" customWidth="1"/>
    <col min="6411" max="6411" width="23.140625" style="87" customWidth="1"/>
    <col min="6412" max="6412" width="24.7109375" style="87" customWidth="1"/>
    <col min="6413" max="6413" width="25.140625" style="87" customWidth="1"/>
    <col min="6414" max="6414" width="24.57421875" style="87" customWidth="1"/>
    <col min="6415" max="6415" width="24.7109375" style="87" customWidth="1"/>
    <col min="6416" max="6416" width="0.71875" style="87" customWidth="1"/>
    <col min="6417" max="6417" width="22.140625" style="87" customWidth="1"/>
    <col min="6418" max="6418" width="1.1484375" style="87" customWidth="1"/>
    <col min="6419" max="6419" width="3.8515625" style="87" customWidth="1"/>
    <col min="6420" max="6420" width="19.140625" style="87" customWidth="1"/>
    <col min="6421" max="6421" width="9.140625" style="87" customWidth="1"/>
    <col min="6422" max="6422" width="22.28125" style="87" customWidth="1"/>
    <col min="6423" max="6423" width="105.140625" style="87" customWidth="1"/>
    <col min="6424" max="6658" width="9.140625" style="87" customWidth="1"/>
    <col min="6659" max="6659" width="1.28515625" style="87" customWidth="1"/>
    <col min="6660" max="6660" width="83.140625" style="87" customWidth="1"/>
    <col min="6661" max="6661" width="21.00390625" style="87" customWidth="1"/>
    <col min="6662" max="6662" width="19.8515625" style="87" customWidth="1"/>
    <col min="6663" max="6663" width="21.140625" style="87" customWidth="1"/>
    <col min="6664" max="6664" width="22.140625" style="87" customWidth="1"/>
    <col min="6665" max="6665" width="22.421875" style="87" customWidth="1"/>
    <col min="6666" max="6666" width="22.7109375" style="87" customWidth="1"/>
    <col min="6667" max="6667" width="23.140625" style="87" customWidth="1"/>
    <col min="6668" max="6668" width="24.7109375" style="87" customWidth="1"/>
    <col min="6669" max="6669" width="25.140625" style="87" customWidth="1"/>
    <col min="6670" max="6670" width="24.57421875" style="87" customWidth="1"/>
    <col min="6671" max="6671" width="24.7109375" style="87" customWidth="1"/>
    <col min="6672" max="6672" width="0.71875" style="87" customWidth="1"/>
    <col min="6673" max="6673" width="22.140625" style="87" customWidth="1"/>
    <col min="6674" max="6674" width="1.1484375" style="87" customWidth="1"/>
    <col min="6675" max="6675" width="3.8515625" style="87" customWidth="1"/>
    <col min="6676" max="6676" width="19.140625" style="87" customWidth="1"/>
    <col min="6677" max="6677" width="9.140625" style="87" customWidth="1"/>
    <col min="6678" max="6678" width="22.28125" style="87" customWidth="1"/>
    <col min="6679" max="6679" width="105.140625" style="87" customWidth="1"/>
    <col min="6680" max="6914" width="9.140625" style="87" customWidth="1"/>
    <col min="6915" max="6915" width="1.28515625" style="87" customWidth="1"/>
    <col min="6916" max="6916" width="83.140625" style="87" customWidth="1"/>
    <col min="6917" max="6917" width="21.00390625" style="87" customWidth="1"/>
    <col min="6918" max="6918" width="19.8515625" style="87" customWidth="1"/>
    <col min="6919" max="6919" width="21.140625" style="87" customWidth="1"/>
    <col min="6920" max="6920" width="22.140625" style="87" customWidth="1"/>
    <col min="6921" max="6921" width="22.421875" style="87" customWidth="1"/>
    <col min="6922" max="6922" width="22.7109375" style="87" customWidth="1"/>
    <col min="6923" max="6923" width="23.140625" style="87" customWidth="1"/>
    <col min="6924" max="6924" width="24.7109375" style="87" customWidth="1"/>
    <col min="6925" max="6925" width="25.140625" style="87" customWidth="1"/>
    <col min="6926" max="6926" width="24.57421875" style="87" customWidth="1"/>
    <col min="6927" max="6927" width="24.7109375" style="87" customWidth="1"/>
    <col min="6928" max="6928" width="0.71875" style="87" customWidth="1"/>
    <col min="6929" max="6929" width="22.140625" style="87" customWidth="1"/>
    <col min="6930" max="6930" width="1.1484375" style="87" customWidth="1"/>
    <col min="6931" max="6931" width="3.8515625" style="87" customWidth="1"/>
    <col min="6932" max="6932" width="19.140625" style="87" customWidth="1"/>
    <col min="6933" max="6933" width="9.140625" style="87" customWidth="1"/>
    <col min="6934" max="6934" width="22.28125" style="87" customWidth="1"/>
    <col min="6935" max="6935" width="105.140625" style="87" customWidth="1"/>
    <col min="6936" max="7170" width="9.140625" style="87" customWidth="1"/>
    <col min="7171" max="7171" width="1.28515625" style="87" customWidth="1"/>
    <col min="7172" max="7172" width="83.140625" style="87" customWidth="1"/>
    <col min="7173" max="7173" width="21.00390625" style="87" customWidth="1"/>
    <col min="7174" max="7174" width="19.8515625" style="87" customWidth="1"/>
    <col min="7175" max="7175" width="21.140625" style="87" customWidth="1"/>
    <col min="7176" max="7176" width="22.140625" style="87" customWidth="1"/>
    <col min="7177" max="7177" width="22.421875" style="87" customWidth="1"/>
    <col min="7178" max="7178" width="22.7109375" style="87" customWidth="1"/>
    <col min="7179" max="7179" width="23.140625" style="87" customWidth="1"/>
    <col min="7180" max="7180" width="24.7109375" style="87" customWidth="1"/>
    <col min="7181" max="7181" width="25.140625" style="87" customWidth="1"/>
    <col min="7182" max="7182" width="24.57421875" style="87" customWidth="1"/>
    <col min="7183" max="7183" width="24.7109375" style="87" customWidth="1"/>
    <col min="7184" max="7184" width="0.71875" style="87" customWidth="1"/>
    <col min="7185" max="7185" width="22.140625" style="87" customWidth="1"/>
    <col min="7186" max="7186" width="1.1484375" style="87" customWidth="1"/>
    <col min="7187" max="7187" width="3.8515625" style="87" customWidth="1"/>
    <col min="7188" max="7188" width="19.140625" style="87" customWidth="1"/>
    <col min="7189" max="7189" width="9.140625" style="87" customWidth="1"/>
    <col min="7190" max="7190" width="22.28125" style="87" customWidth="1"/>
    <col min="7191" max="7191" width="105.140625" style="87" customWidth="1"/>
    <col min="7192" max="7426" width="9.140625" style="87" customWidth="1"/>
    <col min="7427" max="7427" width="1.28515625" style="87" customWidth="1"/>
    <col min="7428" max="7428" width="83.140625" style="87" customWidth="1"/>
    <col min="7429" max="7429" width="21.00390625" style="87" customWidth="1"/>
    <col min="7430" max="7430" width="19.8515625" style="87" customWidth="1"/>
    <col min="7431" max="7431" width="21.140625" style="87" customWidth="1"/>
    <col min="7432" max="7432" width="22.140625" style="87" customWidth="1"/>
    <col min="7433" max="7433" width="22.421875" style="87" customWidth="1"/>
    <col min="7434" max="7434" width="22.7109375" style="87" customWidth="1"/>
    <col min="7435" max="7435" width="23.140625" style="87" customWidth="1"/>
    <col min="7436" max="7436" width="24.7109375" style="87" customWidth="1"/>
    <col min="7437" max="7437" width="25.140625" style="87" customWidth="1"/>
    <col min="7438" max="7438" width="24.57421875" style="87" customWidth="1"/>
    <col min="7439" max="7439" width="24.7109375" style="87" customWidth="1"/>
    <col min="7440" max="7440" width="0.71875" style="87" customWidth="1"/>
    <col min="7441" max="7441" width="22.140625" style="87" customWidth="1"/>
    <col min="7442" max="7442" width="1.1484375" style="87" customWidth="1"/>
    <col min="7443" max="7443" width="3.8515625" style="87" customWidth="1"/>
    <col min="7444" max="7444" width="19.140625" style="87" customWidth="1"/>
    <col min="7445" max="7445" width="9.140625" style="87" customWidth="1"/>
    <col min="7446" max="7446" width="22.28125" style="87" customWidth="1"/>
    <col min="7447" max="7447" width="105.140625" style="87" customWidth="1"/>
    <col min="7448" max="7682" width="9.140625" style="87" customWidth="1"/>
    <col min="7683" max="7683" width="1.28515625" style="87" customWidth="1"/>
    <col min="7684" max="7684" width="83.140625" style="87" customWidth="1"/>
    <col min="7685" max="7685" width="21.00390625" style="87" customWidth="1"/>
    <col min="7686" max="7686" width="19.8515625" style="87" customWidth="1"/>
    <col min="7687" max="7687" width="21.140625" style="87" customWidth="1"/>
    <col min="7688" max="7688" width="22.140625" style="87" customWidth="1"/>
    <col min="7689" max="7689" width="22.421875" style="87" customWidth="1"/>
    <col min="7690" max="7690" width="22.7109375" style="87" customWidth="1"/>
    <col min="7691" max="7691" width="23.140625" style="87" customWidth="1"/>
    <col min="7692" max="7692" width="24.7109375" style="87" customWidth="1"/>
    <col min="7693" max="7693" width="25.140625" style="87" customWidth="1"/>
    <col min="7694" max="7694" width="24.57421875" style="87" customWidth="1"/>
    <col min="7695" max="7695" width="24.7109375" style="87" customWidth="1"/>
    <col min="7696" max="7696" width="0.71875" style="87" customWidth="1"/>
    <col min="7697" max="7697" width="22.140625" style="87" customWidth="1"/>
    <col min="7698" max="7698" width="1.1484375" style="87" customWidth="1"/>
    <col min="7699" max="7699" width="3.8515625" style="87" customWidth="1"/>
    <col min="7700" max="7700" width="19.140625" style="87" customWidth="1"/>
    <col min="7701" max="7701" width="9.140625" style="87" customWidth="1"/>
    <col min="7702" max="7702" width="22.28125" style="87" customWidth="1"/>
    <col min="7703" max="7703" width="105.140625" style="87" customWidth="1"/>
    <col min="7704" max="7938" width="9.140625" style="87" customWidth="1"/>
    <col min="7939" max="7939" width="1.28515625" style="87" customWidth="1"/>
    <col min="7940" max="7940" width="83.140625" style="87" customWidth="1"/>
    <col min="7941" max="7941" width="21.00390625" style="87" customWidth="1"/>
    <col min="7942" max="7942" width="19.8515625" style="87" customWidth="1"/>
    <col min="7943" max="7943" width="21.140625" style="87" customWidth="1"/>
    <col min="7944" max="7944" width="22.140625" style="87" customWidth="1"/>
    <col min="7945" max="7945" width="22.421875" style="87" customWidth="1"/>
    <col min="7946" max="7946" width="22.7109375" style="87" customWidth="1"/>
    <col min="7947" max="7947" width="23.140625" style="87" customWidth="1"/>
    <col min="7948" max="7948" width="24.7109375" style="87" customWidth="1"/>
    <col min="7949" max="7949" width="25.140625" style="87" customWidth="1"/>
    <col min="7950" max="7950" width="24.57421875" style="87" customWidth="1"/>
    <col min="7951" max="7951" width="24.7109375" style="87" customWidth="1"/>
    <col min="7952" max="7952" width="0.71875" style="87" customWidth="1"/>
    <col min="7953" max="7953" width="22.140625" style="87" customWidth="1"/>
    <col min="7954" max="7954" width="1.1484375" style="87" customWidth="1"/>
    <col min="7955" max="7955" width="3.8515625" style="87" customWidth="1"/>
    <col min="7956" max="7956" width="19.140625" style="87" customWidth="1"/>
    <col min="7957" max="7957" width="9.140625" style="87" customWidth="1"/>
    <col min="7958" max="7958" width="22.28125" style="87" customWidth="1"/>
    <col min="7959" max="7959" width="105.140625" style="87" customWidth="1"/>
    <col min="7960" max="8194" width="9.140625" style="87" customWidth="1"/>
    <col min="8195" max="8195" width="1.28515625" style="87" customWidth="1"/>
    <col min="8196" max="8196" width="83.140625" style="87" customWidth="1"/>
    <col min="8197" max="8197" width="21.00390625" style="87" customWidth="1"/>
    <col min="8198" max="8198" width="19.8515625" style="87" customWidth="1"/>
    <col min="8199" max="8199" width="21.140625" style="87" customWidth="1"/>
    <col min="8200" max="8200" width="22.140625" style="87" customWidth="1"/>
    <col min="8201" max="8201" width="22.421875" style="87" customWidth="1"/>
    <col min="8202" max="8202" width="22.7109375" style="87" customWidth="1"/>
    <col min="8203" max="8203" width="23.140625" style="87" customWidth="1"/>
    <col min="8204" max="8204" width="24.7109375" style="87" customWidth="1"/>
    <col min="8205" max="8205" width="25.140625" style="87" customWidth="1"/>
    <col min="8206" max="8206" width="24.57421875" style="87" customWidth="1"/>
    <col min="8207" max="8207" width="24.7109375" style="87" customWidth="1"/>
    <col min="8208" max="8208" width="0.71875" style="87" customWidth="1"/>
    <col min="8209" max="8209" width="22.140625" style="87" customWidth="1"/>
    <col min="8210" max="8210" width="1.1484375" style="87" customWidth="1"/>
    <col min="8211" max="8211" width="3.8515625" style="87" customWidth="1"/>
    <col min="8212" max="8212" width="19.140625" style="87" customWidth="1"/>
    <col min="8213" max="8213" width="9.140625" style="87" customWidth="1"/>
    <col min="8214" max="8214" width="22.28125" style="87" customWidth="1"/>
    <col min="8215" max="8215" width="105.140625" style="87" customWidth="1"/>
    <col min="8216" max="8450" width="9.140625" style="87" customWidth="1"/>
    <col min="8451" max="8451" width="1.28515625" style="87" customWidth="1"/>
    <col min="8452" max="8452" width="83.140625" style="87" customWidth="1"/>
    <col min="8453" max="8453" width="21.00390625" style="87" customWidth="1"/>
    <col min="8454" max="8454" width="19.8515625" style="87" customWidth="1"/>
    <col min="8455" max="8455" width="21.140625" style="87" customWidth="1"/>
    <col min="8456" max="8456" width="22.140625" style="87" customWidth="1"/>
    <col min="8457" max="8457" width="22.421875" style="87" customWidth="1"/>
    <col min="8458" max="8458" width="22.7109375" style="87" customWidth="1"/>
    <col min="8459" max="8459" width="23.140625" style="87" customWidth="1"/>
    <col min="8460" max="8460" width="24.7109375" style="87" customWidth="1"/>
    <col min="8461" max="8461" width="25.140625" style="87" customWidth="1"/>
    <col min="8462" max="8462" width="24.57421875" style="87" customWidth="1"/>
    <col min="8463" max="8463" width="24.7109375" style="87" customWidth="1"/>
    <col min="8464" max="8464" width="0.71875" style="87" customWidth="1"/>
    <col min="8465" max="8465" width="22.140625" style="87" customWidth="1"/>
    <col min="8466" max="8466" width="1.1484375" style="87" customWidth="1"/>
    <col min="8467" max="8467" width="3.8515625" style="87" customWidth="1"/>
    <col min="8468" max="8468" width="19.140625" style="87" customWidth="1"/>
    <col min="8469" max="8469" width="9.140625" style="87" customWidth="1"/>
    <col min="8470" max="8470" width="22.28125" style="87" customWidth="1"/>
    <col min="8471" max="8471" width="105.140625" style="87" customWidth="1"/>
    <col min="8472" max="8706" width="9.140625" style="87" customWidth="1"/>
    <col min="8707" max="8707" width="1.28515625" style="87" customWidth="1"/>
    <col min="8708" max="8708" width="83.140625" style="87" customWidth="1"/>
    <col min="8709" max="8709" width="21.00390625" style="87" customWidth="1"/>
    <col min="8710" max="8710" width="19.8515625" style="87" customWidth="1"/>
    <col min="8711" max="8711" width="21.140625" style="87" customWidth="1"/>
    <col min="8712" max="8712" width="22.140625" style="87" customWidth="1"/>
    <col min="8713" max="8713" width="22.421875" style="87" customWidth="1"/>
    <col min="8714" max="8714" width="22.7109375" style="87" customWidth="1"/>
    <col min="8715" max="8715" width="23.140625" style="87" customWidth="1"/>
    <col min="8716" max="8716" width="24.7109375" style="87" customWidth="1"/>
    <col min="8717" max="8717" width="25.140625" style="87" customWidth="1"/>
    <col min="8718" max="8718" width="24.57421875" style="87" customWidth="1"/>
    <col min="8719" max="8719" width="24.7109375" style="87" customWidth="1"/>
    <col min="8720" max="8720" width="0.71875" style="87" customWidth="1"/>
    <col min="8721" max="8721" width="22.140625" style="87" customWidth="1"/>
    <col min="8722" max="8722" width="1.1484375" style="87" customWidth="1"/>
    <col min="8723" max="8723" width="3.8515625" style="87" customWidth="1"/>
    <col min="8724" max="8724" width="19.140625" style="87" customWidth="1"/>
    <col min="8725" max="8725" width="9.140625" style="87" customWidth="1"/>
    <col min="8726" max="8726" width="22.28125" style="87" customWidth="1"/>
    <col min="8727" max="8727" width="105.140625" style="87" customWidth="1"/>
    <col min="8728" max="8962" width="9.140625" style="87" customWidth="1"/>
    <col min="8963" max="8963" width="1.28515625" style="87" customWidth="1"/>
    <col min="8964" max="8964" width="83.140625" style="87" customWidth="1"/>
    <col min="8965" max="8965" width="21.00390625" style="87" customWidth="1"/>
    <col min="8966" max="8966" width="19.8515625" style="87" customWidth="1"/>
    <col min="8967" max="8967" width="21.140625" style="87" customWidth="1"/>
    <col min="8968" max="8968" width="22.140625" style="87" customWidth="1"/>
    <col min="8969" max="8969" width="22.421875" style="87" customWidth="1"/>
    <col min="8970" max="8970" width="22.7109375" style="87" customWidth="1"/>
    <col min="8971" max="8971" width="23.140625" style="87" customWidth="1"/>
    <col min="8972" max="8972" width="24.7109375" style="87" customWidth="1"/>
    <col min="8973" max="8973" width="25.140625" style="87" customWidth="1"/>
    <col min="8974" max="8974" width="24.57421875" style="87" customWidth="1"/>
    <col min="8975" max="8975" width="24.7109375" style="87" customWidth="1"/>
    <col min="8976" max="8976" width="0.71875" style="87" customWidth="1"/>
    <col min="8977" max="8977" width="22.140625" style="87" customWidth="1"/>
    <col min="8978" max="8978" width="1.1484375" style="87" customWidth="1"/>
    <col min="8979" max="8979" width="3.8515625" style="87" customWidth="1"/>
    <col min="8980" max="8980" width="19.140625" style="87" customWidth="1"/>
    <col min="8981" max="8981" width="9.140625" style="87" customWidth="1"/>
    <col min="8982" max="8982" width="22.28125" style="87" customWidth="1"/>
    <col min="8983" max="8983" width="105.140625" style="87" customWidth="1"/>
    <col min="8984" max="9218" width="9.140625" style="87" customWidth="1"/>
    <col min="9219" max="9219" width="1.28515625" style="87" customWidth="1"/>
    <col min="9220" max="9220" width="83.140625" style="87" customWidth="1"/>
    <col min="9221" max="9221" width="21.00390625" style="87" customWidth="1"/>
    <col min="9222" max="9222" width="19.8515625" style="87" customWidth="1"/>
    <col min="9223" max="9223" width="21.140625" style="87" customWidth="1"/>
    <col min="9224" max="9224" width="22.140625" style="87" customWidth="1"/>
    <col min="9225" max="9225" width="22.421875" style="87" customWidth="1"/>
    <col min="9226" max="9226" width="22.7109375" style="87" customWidth="1"/>
    <col min="9227" max="9227" width="23.140625" style="87" customWidth="1"/>
    <col min="9228" max="9228" width="24.7109375" style="87" customWidth="1"/>
    <col min="9229" max="9229" width="25.140625" style="87" customWidth="1"/>
    <col min="9230" max="9230" width="24.57421875" style="87" customWidth="1"/>
    <col min="9231" max="9231" width="24.7109375" style="87" customWidth="1"/>
    <col min="9232" max="9232" width="0.71875" style="87" customWidth="1"/>
    <col min="9233" max="9233" width="22.140625" style="87" customWidth="1"/>
    <col min="9234" max="9234" width="1.1484375" style="87" customWidth="1"/>
    <col min="9235" max="9235" width="3.8515625" style="87" customWidth="1"/>
    <col min="9236" max="9236" width="19.140625" style="87" customWidth="1"/>
    <col min="9237" max="9237" width="9.140625" style="87" customWidth="1"/>
    <col min="9238" max="9238" width="22.28125" style="87" customWidth="1"/>
    <col min="9239" max="9239" width="105.140625" style="87" customWidth="1"/>
    <col min="9240" max="9474" width="9.140625" style="87" customWidth="1"/>
    <col min="9475" max="9475" width="1.28515625" style="87" customWidth="1"/>
    <col min="9476" max="9476" width="83.140625" style="87" customWidth="1"/>
    <col min="9477" max="9477" width="21.00390625" style="87" customWidth="1"/>
    <col min="9478" max="9478" width="19.8515625" style="87" customWidth="1"/>
    <col min="9479" max="9479" width="21.140625" style="87" customWidth="1"/>
    <col min="9480" max="9480" width="22.140625" style="87" customWidth="1"/>
    <col min="9481" max="9481" width="22.421875" style="87" customWidth="1"/>
    <col min="9482" max="9482" width="22.7109375" style="87" customWidth="1"/>
    <col min="9483" max="9483" width="23.140625" style="87" customWidth="1"/>
    <col min="9484" max="9484" width="24.7109375" style="87" customWidth="1"/>
    <col min="9485" max="9485" width="25.140625" style="87" customWidth="1"/>
    <col min="9486" max="9486" width="24.57421875" style="87" customWidth="1"/>
    <col min="9487" max="9487" width="24.7109375" style="87" customWidth="1"/>
    <col min="9488" max="9488" width="0.71875" style="87" customWidth="1"/>
    <col min="9489" max="9489" width="22.140625" style="87" customWidth="1"/>
    <col min="9490" max="9490" width="1.1484375" style="87" customWidth="1"/>
    <col min="9491" max="9491" width="3.8515625" style="87" customWidth="1"/>
    <col min="9492" max="9492" width="19.140625" style="87" customWidth="1"/>
    <col min="9493" max="9493" width="9.140625" style="87" customWidth="1"/>
    <col min="9494" max="9494" width="22.28125" style="87" customWidth="1"/>
    <col min="9495" max="9495" width="105.140625" style="87" customWidth="1"/>
    <col min="9496" max="9730" width="9.140625" style="87" customWidth="1"/>
    <col min="9731" max="9731" width="1.28515625" style="87" customWidth="1"/>
    <col min="9732" max="9732" width="83.140625" style="87" customWidth="1"/>
    <col min="9733" max="9733" width="21.00390625" style="87" customWidth="1"/>
    <col min="9734" max="9734" width="19.8515625" style="87" customWidth="1"/>
    <col min="9735" max="9735" width="21.140625" style="87" customWidth="1"/>
    <col min="9736" max="9736" width="22.140625" style="87" customWidth="1"/>
    <col min="9737" max="9737" width="22.421875" style="87" customWidth="1"/>
    <col min="9738" max="9738" width="22.7109375" style="87" customWidth="1"/>
    <col min="9739" max="9739" width="23.140625" style="87" customWidth="1"/>
    <col min="9740" max="9740" width="24.7109375" style="87" customWidth="1"/>
    <col min="9741" max="9741" width="25.140625" style="87" customWidth="1"/>
    <col min="9742" max="9742" width="24.57421875" style="87" customWidth="1"/>
    <col min="9743" max="9743" width="24.7109375" style="87" customWidth="1"/>
    <col min="9744" max="9744" width="0.71875" style="87" customWidth="1"/>
    <col min="9745" max="9745" width="22.140625" style="87" customWidth="1"/>
    <col min="9746" max="9746" width="1.1484375" style="87" customWidth="1"/>
    <col min="9747" max="9747" width="3.8515625" style="87" customWidth="1"/>
    <col min="9748" max="9748" width="19.140625" style="87" customWidth="1"/>
    <col min="9749" max="9749" width="9.140625" style="87" customWidth="1"/>
    <col min="9750" max="9750" width="22.28125" style="87" customWidth="1"/>
    <col min="9751" max="9751" width="105.140625" style="87" customWidth="1"/>
    <col min="9752" max="9986" width="9.140625" style="87" customWidth="1"/>
    <col min="9987" max="9987" width="1.28515625" style="87" customWidth="1"/>
    <col min="9988" max="9988" width="83.140625" style="87" customWidth="1"/>
    <col min="9989" max="9989" width="21.00390625" style="87" customWidth="1"/>
    <col min="9990" max="9990" width="19.8515625" style="87" customWidth="1"/>
    <col min="9991" max="9991" width="21.140625" style="87" customWidth="1"/>
    <col min="9992" max="9992" width="22.140625" style="87" customWidth="1"/>
    <col min="9993" max="9993" width="22.421875" style="87" customWidth="1"/>
    <col min="9994" max="9994" width="22.7109375" style="87" customWidth="1"/>
    <col min="9995" max="9995" width="23.140625" style="87" customWidth="1"/>
    <col min="9996" max="9996" width="24.7109375" style="87" customWidth="1"/>
    <col min="9997" max="9997" width="25.140625" style="87" customWidth="1"/>
    <col min="9998" max="9998" width="24.57421875" style="87" customWidth="1"/>
    <col min="9999" max="9999" width="24.7109375" style="87" customWidth="1"/>
    <col min="10000" max="10000" width="0.71875" style="87" customWidth="1"/>
    <col min="10001" max="10001" width="22.140625" style="87" customWidth="1"/>
    <col min="10002" max="10002" width="1.1484375" style="87" customWidth="1"/>
    <col min="10003" max="10003" width="3.8515625" style="87" customWidth="1"/>
    <col min="10004" max="10004" width="19.140625" style="87" customWidth="1"/>
    <col min="10005" max="10005" width="9.140625" style="87" customWidth="1"/>
    <col min="10006" max="10006" width="22.28125" style="87" customWidth="1"/>
    <col min="10007" max="10007" width="105.140625" style="87" customWidth="1"/>
    <col min="10008" max="10242" width="9.140625" style="87" customWidth="1"/>
    <col min="10243" max="10243" width="1.28515625" style="87" customWidth="1"/>
    <col min="10244" max="10244" width="83.140625" style="87" customWidth="1"/>
    <col min="10245" max="10245" width="21.00390625" style="87" customWidth="1"/>
    <col min="10246" max="10246" width="19.8515625" style="87" customWidth="1"/>
    <col min="10247" max="10247" width="21.140625" style="87" customWidth="1"/>
    <col min="10248" max="10248" width="22.140625" style="87" customWidth="1"/>
    <col min="10249" max="10249" width="22.421875" style="87" customWidth="1"/>
    <col min="10250" max="10250" width="22.7109375" style="87" customWidth="1"/>
    <col min="10251" max="10251" width="23.140625" style="87" customWidth="1"/>
    <col min="10252" max="10252" width="24.7109375" style="87" customWidth="1"/>
    <col min="10253" max="10253" width="25.140625" style="87" customWidth="1"/>
    <col min="10254" max="10254" width="24.57421875" style="87" customWidth="1"/>
    <col min="10255" max="10255" width="24.7109375" style="87" customWidth="1"/>
    <col min="10256" max="10256" width="0.71875" style="87" customWidth="1"/>
    <col min="10257" max="10257" width="22.140625" style="87" customWidth="1"/>
    <col min="10258" max="10258" width="1.1484375" style="87" customWidth="1"/>
    <col min="10259" max="10259" width="3.8515625" style="87" customWidth="1"/>
    <col min="10260" max="10260" width="19.140625" style="87" customWidth="1"/>
    <col min="10261" max="10261" width="9.140625" style="87" customWidth="1"/>
    <col min="10262" max="10262" width="22.28125" style="87" customWidth="1"/>
    <col min="10263" max="10263" width="105.140625" style="87" customWidth="1"/>
    <col min="10264" max="10498" width="9.140625" style="87" customWidth="1"/>
    <col min="10499" max="10499" width="1.28515625" style="87" customWidth="1"/>
    <col min="10500" max="10500" width="83.140625" style="87" customWidth="1"/>
    <col min="10501" max="10501" width="21.00390625" style="87" customWidth="1"/>
    <col min="10502" max="10502" width="19.8515625" style="87" customWidth="1"/>
    <col min="10503" max="10503" width="21.140625" style="87" customWidth="1"/>
    <col min="10504" max="10504" width="22.140625" style="87" customWidth="1"/>
    <col min="10505" max="10505" width="22.421875" style="87" customWidth="1"/>
    <col min="10506" max="10506" width="22.7109375" style="87" customWidth="1"/>
    <col min="10507" max="10507" width="23.140625" style="87" customWidth="1"/>
    <col min="10508" max="10508" width="24.7109375" style="87" customWidth="1"/>
    <col min="10509" max="10509" width="25.140625" style="87" customWidth="1"/>
    <col min="10510" max="10510" width="24.57421875" style="87" customWidth="1"/>
    <col min="10511" max="10511" width="24.7109375" style="87" customWidth="1"/>
    <col min="10512" max="10512" width="0.71875" style="87" customWidth="1"/>
    <col min="10513" max="10513" width="22.140625" style="87" customWidth="1"/>
    <col min="10514" max="10514" width="1.1484375" style="87" customWidth="1"/>
    <col min="10515" max="10515" width="3.8515625" style="87" customWidth="1"/>
    <col min="10516" max="10516" width="19.140625" style="87" customWidth="1"/>
    <col min="10517" max="10517" width="9.140625" style="87" customWidth="1"/>
    <col min="10518" max="10518" width="22.28125" style="87" customWidth="1"/>
    <col min="10519" max="10519" width="105.140625" style="87" customWidth="1"/>
    <col min="10520" max="10754" width="9.140625" style="87" customWidth="1"/>
    <col min="10755" max="10755" width="1.28515625" style="87" customWidth="1"/>
    <col min="10756" max="10756" width="83.140625" style="87" customWidth="1"/>
    <col min="10757" max="10757" width="21.00390625" style="87" customWidth="1"/>
    <col min="10758" max="10758" width="19.8515625" style="87" customWidth="1"/>
    <col min="10759" max="10759" width="21.140625" style="87" customWidth="1"/>
    <col min="10760" max="10760" width="22.140625" style="87" customWidth="1"/>
    <col min="10761" max="10761" width="22.421875" style="87" customWidth="1"/>
    <col min="10762" max="10762" width="22.7109375" style="87" customWidth="1"/>
    <col min="10763" max="10763" width="23.140625" style="87" customWidth="1"/>
    <col min="10764" max="10764" width="24.7109375" style="87" customWidth="1"/>
    <col min="10765" max="10765" width="25.140625" style="87" customWidth="1"/>
    <col min="10766" max="10766" width="24.57421875" style="87" customWidth="1"/>
    <col min="10767" max="10767" width="24.7109375" style="87" customWidth="1"/>
    <col min="10768" max="10768" width="0.71875" style="87" customWidth="1"/>
    <col min="10769" max="10769" width="22.140625" style="87" customWidth="1"/>
    <col min="10770" max="10770" width="1.1484375" style="87" customWidth="1"/>
    <col min="10771" max="10771" width="3.8515625" style="87" customWidth="1"/>
    <col min="10772" max="10772" width="19.140625" style="87" customWidth="1"/>
    <col min="10773" max="10773" width="9.140625" style="87" customWidth="1"/>
    <col min="10774" max="10774" width="22.28125" style="87" customWidth="1"/>
    <col min="10775" max="10775" width="105.140625" style="87" customWidth="1"/>
    <col min="10776" max="11010" width="9.140625" style="87" customWidth="1"/>
    <col min="11011" max="11011" width="1.28515625" style="87" customWidth="1"/>
    <col min="11012" max="11012" width="83.140625" style="87" customWidth="1"/>
    <col min="11013" max="11013" width="21.00390625" style="87" customWidth="1"/>
    <col min="11014" max="11014" width="19.8515625" style="87" customWidth="1"/>
    <col min="11015" max="11015" width="21.140625" style="87" customWidth="1"/>
    <col min="11016" max="11016" width="22.140625" style="87" customWidth="1"/>
    <col min="11017" max="11017" width="22.421875" style="87" customWidth="1"/>
    <col min="11018" max="11018" width="22.7109375" style="87" customWidth="1"/>
    <col min="11019" max="11019" width="23.140625" style="87" customWidth="1"/>
    <col min="11020" max="11020" width="24.7109375" style="87" customWidth="1"/>
    <col min="11021" max="11021" width="25.140625" style="87" customWidth="1"/>
    <col min="11022" max="11022" width="24.57421875" style="87" customWidth="1"/>
    <col min="11023" max="11023" width="24.7109375" style="87" customWidth="1"/>
    <col min="11024" max="11024" width="0.71875" style="87" customWidth="1"/>
    <col min="11025" max="11025" width="22.140625" style="87" customWidth="1"/>
    <col min="11026" max="11026" width="1.1484375" style="87" customWidth="1"/>
    <col min="11027" max="11027" width="3.8515625" style="87" customWidth="1"/>
    <col min="11028" max="11028" width="19.140625" style="87" customWidth="1"/>
    <col min="11029" max="11029" width="9.140625" style="87" customWidth="1"/>
    <col min="11030" max="11030" width="22.28125" style="87" customWidth="1"/>
    <col min="11031" max="11031" width="105.140625" style="87" customWidth="1"/>
    <col min="11032" max="11266" width="9.140625" style="87" customWidth="1"/>
    <col min="11267" max="11267" width="1.28515625" style="87" customWidth="1"/>
    <col min="11268" max="11268" width="83.140625" style="87" customWidth="1"/>
    <col min="11269" max="11269" width="21.00390625" style="87" customWidth="1"/>
    <col min="11270" max="11270" width="19.8515625" style="87" customWidth="1"/>
    <col min="11271" max="11271" width="21.140625" style="87" customWidth="1"/>
    <col min="11272" max="11272" width="22.140625" style="87" customWidth="1"/>
    <col min="11273" max="11273" width="22.421875" style="87" customWidth="1"/>
    <col min="11274" max="11274" width="22.7109375" style="87" customWidth="1"/>
    <col min="11275" max="11275" width="23.140625" style="87" customWidth="1"/>
    <col min="11276" max="11276" width="24.7109375" style="87" customWidth="1"/>
    <col min="11277" max="11277" width="25.140625" style="87" customWidth="1"/>
    <col min="11278" max="11278" width="24.57421875" style="87" customWidth="1"/>
    <col min="11279" max="11279" width="24.7109375" style="87" customWidth="1"/>
    <col min="11280" max="11280" width="0.71875" style="87" customWidth="1"/>
    <col min="11281" max="11281" width="22.140625" style="87" customWidth="1"/>
    <col min="11282" max="11282" width="1.1484375" style="87" customWidth="1"/>
    <col min="11283" max="11283" width="3.8515625" style="87" customWidth="1"/>
    <col min="11284" max="11284" width="19.140625" style="87" customWidth="1"/>
    <col min="11285" max="11285" width="9.140625" style="87" customWidth="1"/>
    <col min="11286" max="11286" width="22.28125" style="87" customWidth="1"/>
    <col min="11287" max="11287" width="105.140625" style="87" customWidth="1"/>
    <col min="11288" max="11522" width="9.140625" style="87" customWidth="1"/>
    <col min="11523" max="11523" width="1.28515625" style="87" customWidth="1"/>
    <col min="11524" max="11524" width="83.140625" style="87" customWidth="1"/>
    <col min="11525" max="11525" width="21.00390625" style="87" customWidth="1"/>
    <col min="11526" max="11526" width="19.8515625" style="87" customWidth="1"/>
    <col min="11527" max="11527" width="21.140625" style="87" customWidth="1"/>
    <col min="11528" max="11528" width="22.140625" style="87" customWidth="1"/>
    <col min="11529" max="11529" width="22.421875" style="87" customWidth="1"/>
    <col min="11530" max="11530" width="22.7109375" style="87" customWidth="1"/>
    <col min="11531" max="11531" width="23.140625" style="87" customWidth="1"/>
    <col min="11532" max="11532" width="24.7109375" style="87" customWidth="1"/>
    <col min="11533" max="11533" width="25.140625" style="87" customWidth="1"/>
    <col min="11534" max="11534" width="24.57421875" style="87" customWidth="1"/>
    <col min="11535" max="11535" width="24.7109375" style="87" customWidth="1"/>
    <col min="11536" max="11536" width="0.71875" style="87" customWidth="1"/>
    <col min="11537" max="11537" width="22.140625" style="87" customWidth="1"/>
    <col min="11538" max="11538" width="1.1484375" style="87" customWidth="1"/>
    <col min="11539" max="11539" width="3.8515625" style="87" customWidth="1"/>
    <col min="11540" max="11540" width="19.140625" style="87" customWidth="1"/>
    <col min="11541" max="11541" width="9.140625" style="87" customWidth="1"/>
    <col min="11542" max="11542" width="22.28125" style="87" customWidth="1"/>
    <col min="11543" max="11543" width="105.140625" style="87" customWidth="1"/>
    <col min="11544" max="11778" width="9.140625" style="87" customWidth="1"/>
    <col min="11779" max="11779" width="1.28515625" style="87" customWidth="1"/>
    <col min="11780" max="11780" width="83.140625" style="87" customWidth="1"/>
    <col min="11781" max="11781" width="21.00390625" style="87" customWidth="1"/>
    <col min="11782" max="11782" width="19.8515625" style="87" customWidth="1"/>
    <col min="11783" max="11783" width="21.140625" style="87" customWidth="1"/>
    <col min="11784" max="11784" width="22.140625" style="87" customWidth="1"/>
    <col min="11785" max="11785" width="22.421875" style="87" customWidth="1"/>
    <col min="11786" max="11786" width="22.7109375" style="87" customWidth="1"/>
    <col min="11787" max="11787" width="23.140625" style="87" customWidth="1"/>
    <col min="11788" max="11788" width="24.7109375" style="87" customWidth="1"/>
    <col min="11789" max="11789" width="25.140625" style="87" customWidth="1"/>
    <col min="11790" max="11790" width="24.57421875" style="87" customWidth="1"/>
    <col min="11791" max="11791" width="24.7109375" style="87" customWidth="1"/>
    <col min="11792" max="11792" width="0.71875" style="87" customWidth="1"/>
    <col min="11793" max="11793" width="22.140625" style="87" customWidth="1"/>
    <col min="11794" max="11794" width="1.1484375" style="87" customWidth="1"/>
    <col min="11795" max="11795" width="3.8515625" style="87" customWidth="1"/>
    <col min="11796" max="11796" width="19.140625" style="87" customWidth="1"/>
    <col min="11797" max="11797" width="9.140625" style="87" customWidth="1"/>
    <col min="11798" max="11798" width="22.28125" style="87" customWidth="1"/>
    <col min="11799" max="11799" width="105.140625" style="87" customWidth="1"/>
    <col min="11800" max="12034" width="9.140625" style="87" customWidth="1"/>
    <col min="12035" max="12035" width="1.28515625" style="87" customWidth="1"/>
    <col min="12036" max="12036" width="83.140625" style="87" customWidth="1"/>
    <col min="12037" max="12037" width="21.00390625" style="87" customWidth="1"/>
    <col min="12038" max="12038" width="19.8515625" style="87" customWidth="1"/>
    <col min="12039" max="12039" width="21.140625" style="87" customWidth="1"/>
    <col min="12040" max="12040" width="22.140625" style="87" customWidth="1"/>
    <col min="12041" max="12041" width="22.421875" style="87" customWidth="1"/>
    <col min="12042" max="12042" width="22.7109375" style="87" customWidth="1"/>
    <col min="12043" max="12043" width="23.140625" style="87" customWidth="1"/>
    <col min="12044" max="12044" width="24.7109375" style="87" customWidth="1"/>
    <col min="12045" max="12045" width="25.140625" style="87" customWidth="1"/>
    <col min="12046" max="12046" width="24.57421875" style="87" customWidth="1"/>
    <col min="12047" max="12047" width="24.7109375" style="87" customWidth="1"/>
    <col min="12048" max="12048" width="0.71875" style="87" customWidth="1"/>
    <col min="12049" max="12049" width="22.140625" style="87" customWidth="1"/>
    <col min="12050" max="12050" width="1.1484375" style="87" customWidth="1"/>
    <col min="12051" max="12051" width="3.8515625" style="87" customWidth="1"/>
    <col min="12052" max="12052" width="19.140625" style="87" customWidth="1"/>
    <col min="12053" max="12053" width="9.140625" style="87" customWidth="1"/>
    <col min="12054" max="12054" width="22.28125" style="87" customWidth="1"/>
    <col min="12055" max="12055" width="105.140625" style="87" customWidth="1"/>
    <col min="12056" max="12290" width="9.140625" style="87" customWidth="1"/>
    <col min="12291" max="12291" width="1.28515625" style="87" customWidth="1"/>
    <col min="12292" max="12292" width="83.140625" style="87" customWidth="1"/>
    <col min="12293" max="12293" width="21.00390625" style="87" customWidth="1"/>
    <col min="12294" max="12294" width="19.8515625" style="87" customWidth="1"/>
    <col min="12295" max="12295" width="21.140625" style="87" customWidth="1"/>
    <col min="12296" max="12296" width="22.140625" style="87" customWidth="1"/>
    <col min="12297" max="12297" width="22.421875" style="87" customWidth="1"/>
    <col min="12298" max="12298" width="22.7109375" style="87" customWidth="1"/>
    <col min="12299" max="12299" width="23.140625" style="87" customWidth="1"/>
    <col min="12300" max="12300" width="24.7109375" style="87" customWidth="1"/>
    <col min="12301" max="12301" width="25.140625" style="87" customWidth="1"/>
    <col min="12302" max="12302" width="24.57421875" style="87" customWidth="1"/>
    <col min="12303" max="12303" width="24.7109375" style="87" customWidth="1"/>
    <col min="12304" max="12304" width="0.71875" style="87" customWidth="1"/>
    <col min="12305" max="12305" width="22.140625" style="87" customWidth="1"/>
    <col min="12306" max="12306" width="1.1484375" style="87" customWidth="1"/>
    <col min="12307" max="12307" width="3.8515625" style="87" customWidth="1"/>
    <col min="12308" max="12308" width="19.140625" style="87" customWidth="1"/>
    <col min="12309" max="12309" width="9.140625" style="87" customWidth="1"/>
    <col min="12310" max="12310" width="22.28125" style="87" customWidth="1"/>
    <col min="12311" max="12311" width="105.140625" style="87" customWidth="1"/>
    <col min="12312" max="12546" width="9.140625" style="87" customWidth="1"/>
    <col min="12547" max="12547" width="1.28515625" style="87" customWidth="1"/>
    <col min="12548" max="12548" width="83.140625" style="87" customWidth="1"/>
    <col min="12549" max="12549" width="21.00390625" style="87" customWidth="1"/>
    <col min="12550" max="12550" width="19.8515625" style="87" customWidth="1"/>
    <col min="12551" max="12551" width="21.140625" style="87" customWidth="1"/>
    <col min="12552" max="12552" width="22.140625" style="87" customWidth="1"/>
    <col min="12553" max="12553" width="22.421875" style="87" customWidth="1"/>
    <col min="12554" max="12554" width="22.7109375" style="87" customWidth="1"/>
    <col min="12555" max="12555" width="23.140625" style="87" customWidth="1"/>
    <col min="12556" max="12556" width="24.7109375" style="87" customWidth="1"/>
    <col min="12557" max="12557" width="25.140625" style="87" customWidth="1"/>
    <col min="12558" max="12558" width="24.57421875" style="87" customWidth="1"/>
    <col min="12559" max="12559" width="24.7109375" style="87" customWidth="1"/>
    <col min="12560" max="12560" width="0.71875" style="87" customWidth="1"/>
    <col min="12561" max="12561" width="22.140625" style="87" customWidth="1"/>
    <col min="12562" max="12562" width="1.1484375" style="87" customWidth="1"/>
    <col min="12563" max="12563" width="3.8515625" style="87" customWidth="1"/>
    <col min="12564" max="12564" width="19.140625" style="87" customWidth="1"/>
    <col min="12565" max="12565" width="9.140625" style="87" customWidth="1"/>
    <col min="12566" max="12566" width="22.28125" style="87" customWidth="1"/>
    <col min="12567" max="12567" width="105.140625" style="87" customWidth="1"/>
    <col min="12568" max="12802" width="9.140625" style="87" customWidth="1"/>
    <col min="12803" max="12803" width="1.28515625" style="87" customWidth="1"/>
    <col min="12804" max="12804" width="83.140625" style="87" customWidth="1"/>
    <col min="12805" max="12805" width="21.00390625" style="87" customWidth="1"/>
    <col min="12806" max="12806" width="19.8515625" style="87" customWidth="1"/>
    <col min="12807" max="12807" width="21.140625" style="87" customWidth="1"/>
    <col min="12808" max="12808" width="22.140625" style="87" customWidth="1"/>
    <col min="12809" max="12809" width="22.421875" style="87" customWidth="1"/>
    <col min="12810" max="12810" width="22.7109375" style="87" customWidth="1"/>
    <col min="12811" max="12811" width="23.140625" style="87" customWidth="1"/>
    <col min="12812" max="12812" width="24.7109375" style="87" customWidth="1"/>
    <col min="12813" max="12813" width="25.140625" style="87" customWidth="1"/>
    <col min="12814" max="12814" width="24.57421875" style="87" customWidth="1"/>
    <col min="12815" max="12815" width="24.7109375" style="87" customWidth="1"/>
    <col min="12816" max="12816" width="0.71875" style="87" customWidth="1"/>
    <col min="12817" max="12817" width="22.140625" style="87" customWidth="1"/>
    <col min="12818" max="12818" width="1.1484375" style="87" customWidth="1"/>
    <col min="12819" max="12819" width="3.8515625" style="87" customWidth="1"/>
    <col min="12820" max="12820" width="19.140625" style="87" customWidth="1"/>
    <col min="12821" max="12821" width="9.140625" style="87" customWidth="1"/>
    <col min="12822" max="12822" width="22.28125" style="87" customWidth="1"/>
    <col min="12823" max="12823" width="105.140625" style="87" customWidth="1"/>
    <col min="12824" max="13058" width="9.140625" style="87" customWidth="1"/>
    <col min="13059" max="13059" width="1.28515625" style="87" customWidth="1"/>
    <col min="13060" max="13060" width="83.140625" style="87" customWidth="1"/>
    <col min="13061" max="13061" width="21.00390625" style="87" customWidth="1"/>
    <col min="13062" max="13062" width="19.8515625" style="87" customWidth="1"/>
    <col min="13063" max="13063" width="21.140625" style="87" customWidth="1"/>
    <col min="13064" max="13064" width="22.140625" style="87" customWidth="1"/>
    <col min="13065" max="13065" width="22.421875" style="87" customWidth="1"/>
    <col min="13066" max="13066" width="22.7109375" style="87" customWidth="1"/>
    <col min="13067" max="13067" width="23.140625" style="87" customWidth="1"/>
    <col min="13068" max="13068" width="24.7109375" style="87" customWidth="1"/>
    <col min="13069" max="13069" width="25.140625" style="87" customWidth="1"/>
    <col min="13070" max="13070" width="24.57421875" style="87" customWidth="1"/>
    <col min="13071" max="13071" width="24.7109375" style="87" customWidth="1"/>
    <col min="13072" max="13072" width="0.71875" style="87" customWidth="1"/>
    <col min="13073" max="13073" width="22.140625" style="87" customWidth="1"/>
    <col min="13074" max="13074" width="1.1484375" style="87" customWidth="1"/>
    <col min="13075" max="13075" width="3.8515625" style="87" customWidth="1"/>
    <col min="13076" max="13076" width="19.140625" style="87" customWidth="1"/>
    <col min="13077" max="13077" width="9.140625" style="87" customWidth="1"/>
    <col min="13078" max="13078" width="22.28125" style="87" customWidth="1"/>
    <col min="13079" max="13079" width="105.140625" style="87" customWidth="1"/>
    <col min="13080" max="13314" width="9.140625" style="87" customWidth="1"/>
    <col min="13315" max="13315" width="1.28515625" style="87" customWidth="1"/>
    <col min="13316" max="13316" width="83.140625" style="87" customWidth="1"/>
    <col min="13317" max="13317" width="21.00390625" style="87" customWidth="1"/>
    <col min="13318" max="13318" width="19.8515625" style="87" customWidth="1"/>
    <col min="13319" max="13319" width="21.140625" style="87" customWidth="1"/>
    <col min="13320" max="13320" width="22.140625" style="87" customWidth="1"/>
    <col min="13321" max="13321" width="22.421875" style="87" customWidth="1"/>
    <col min="13322" max="13322" width="22.7109375" style="87" customWidth="1"/>
    <col min="13323" max="13323" width="23.140625" style="87" customWidth="1"/>
    <col min="13324" max="13324" width="24.7109375" style="87" customWidth="1"/>
    <col min="13325" max="13325" width="25.140625" style="87" customWidth="1"/>
    <col min="13326" max="13326" width="24.57421875" style="87" customWidth="1"/>
    <col min="13327" max="13327" width="24.7109375" style="87" customWidth="1"/>
    <col min="13328" max="13328" width="0.71875" style="87" customWidth="1"/>
    <col min="13329" max="13329" width="22.140625" style="87" customWidth="1"/>
    <col min="13330" max="13330" width="1.1484375" style="87" customWidth="1"/>
    <col min="13331" max="13331" width="3.8515625" style="87" customWidth="1"/>
    <col min="13332" max="13332" width="19.140625" style="87" customWidth="1"/>
    <col min="13333" max="13333" width="9.140625" style="87" customWidth="1"/>
    <col min="13334" max="13334" width="22.28125" style="87" customWidth="1"/>
    <col min="13335" max="13335" width="105.140625" style="87" customWidth="1"/>
    <col min="13336" max="13570" width="9.140625" style="87" customWidth="1"/>
    <col min="13571" max="13571" width="1.28515625" style="87" customWidth="1"/>
    <col min="13572" max="13572" width="83.140625" style="87" customWidth="1"/>
    <col min="13573" max="13573" width="21.00390625" style="87" customWidth="1"/>
    <col min="13574" max="13574" width="19.8515625" style="87" customWidth="1"/>
    <col min="13575" max="13575" width="21.140625" style="87" customWidth="1"/>
    <col min="13576" max="13576" width="22.140625" style="87" customWidth="1"/>
    <col min="13577" max="13577" width="22.421875" style="87" customWidth="1"/>
    <col min="13578" max="13578" width="22.7109375" style="87" customWidth="1"/>
    <col min="13579" max="13579" width="23.140625" style="87" customWidth="1"/>
    <col min="13580" max="13580" width="24.7109375" style="87" customWidth="1"/>
    <col min="13581" max="13581" width="25.140625" style="87" customWidth="1"/>
    <col min="13582" max="13582" width="24.57421875" style="87" customWidth="1"/>
    <col min="13583" max="13583" width="24.7109375" style="87" customWidth="1"/>
    <col min="13584" max="13584" width="0.71875" style="87" customWidth="1"/>
    <col min="13585" max="13585" width="22.140625" style="87" customWidth="1"/>
    <col min="13586" max="13586" width="1.1484375" style="87" customWidth="1"/>
    <col min="13587" max="13587" width="3.8515625" style="87" customWidth="1"/>
    <col min="13588" max="13588" width="19.140625" style="87" customWidth="1"/>
    <col min="13589" max="13589" width="9.140625" style="87" customWidth="1"/>
    <col min="13590" max="13590" width="22.28125" style="87" customWidth="1"/>
    <col min="13591" max="13591" width="105.140625" style="87" customWidth="1"/>
    <col min="13592" max="13826" width="9.140625" style="87" customWidth="1"/>
    <col min="13827" max="13827" width="1.28515625" style="87" customWidth="1"/>
    <col min="13828" max="13828" width="83.140625" style="87" customWidth="1"/>
    <col min="13829" max="13829" width="21.00390625" style="87" customWidth="1"/>
    <col min="13830" max="13830" width="19.8515625" style="87" customWidth="1"/>
    <col min="13831" max="13831" width="21.140625" style="87" customWidth="1"/>
    <col min="13832" max="13832" width="22.140625" style="87" customWidth="1"/>
    <col min="13833" max="13833" width="22.421875" style="87" customWidth="1"/>
    <col min="13834" max="13834" width="22.7109375" style="87" customWidth="1"/>
    <col min="13835" max="13835" width="23.140625" style="87" customWidth="1"/>
    <col min="13836" max="13836" width="24.7109375" style="87" customWidth="1"/>
    <col min="13837" max="13837" width="25.140625" style="87" customWidth="1"/>
    <col min="13838" max="13838" width="24.57421875" style="87" customWidth="1"/>
    <col min="13839" max="13839" width="24.7109375" style="87" customWidth="1"/>
    <col min="13840" max="13840" width="0.71875" style="87" customWidth="1"/>
    <col min="13841" max="13841" width="22.140625" style="87" customWidth="1"/>
    <col min="13842" max="13842" width="1.1484375" style="87" customWidth="1"/>
    <col min="13843" max="13843" width="3.8515625" style="87" customWidth="1"/>
    <col min="13844" max="13844" width="19.140625" style="87" customWidth="1"/>
    <col min="13845" max="13845" width="9.140625" style="87" customWidth="1"/>
    <col min="13846" max="13846" width="22.28125" style="87" customWidth="1"/>
    <col min="13847" max="13847" width="105.140625" style="87" customWidth="1"/>
    <col min="13848" max="14082" width="9.140625" style="87" customWidth="1"/>
    <col min="14083" max="14083" width="1.28515625" style="87" customWidth="1"/>
    <col min="14084" max="14084" width="83.140625" style="87" customWidth="1"/>
    <col min="14085" max="14085" width="21.00390625" style="87" customWidth="1"/>
    <col min="14086" max="14086" width="19.8515625" style="87" customWidth="1"/>
    <col min="14087" max="14087" width="21.140625" style="87" customWidth="1"/>
    <col min="14088" max="14088" width="22.140625" style="87" customWidth="1"/>
    <col min="14089" max="14089" width="22.421875" style="87" customWidth="1"/>
    <col min="14090" max="14090" width="22.7109375" style="87" customWidth="1"/>
    <col min="14091" max="14091" width="23.140625" style="87" customWidth="1"/>
    <col min="14092" max="14092" width="24.7109375" style="87" customWidth="1"/>
    <col min="14093" max="14093" width="25.140625" style="87" customWidth="1"/>
    <col min="14094" max="14094" width="24.57421875" style="87" customWidth="1"/>
    <col min="14095" max="14095" width="24.7109375" style="87" customWidth="1"/>
    <col min="14096" max="14096" width="0.71875" style="87" customWidth="1"/>
    <col min="14097" max="14097" width="22.140625" style="87" customWidth="1"/>
    <col min="14098" max="14098" width="1.1484375" style="87" customWidth="1"/>
    <col min="14099" max="14099" width="3.8515625" style="87" customWidth="1"/>
    <col min="14100" max="14100" width="19.140625" style="87" customWidth="1"/>
    <col min="14101" max="14101" width="9.140625" style="87" customWidth="1"/>
    <col min="14102" max="14102" width="22.28125" style="87" customWidth="1"/>
    <col min="14103" max="14103" width="105.140625" style="87" customWidth="1"/>
    <col min="14104" max="14338" width="9.140625" style="87" customWidth="1"/>
    <col min="14339" max="14339" width="1.28515625" style="87" customWidth="1"/>
    <col min="14340" max="14340" width="83.140625" style="87" customWidth="1"/>
    <col min="14341" max="14341" width="21.00390625" style="87" customWidth="1"/>
    <col min="14342" max="14342" width="19.8515625" style="87" customWidth="1"/>
    <col min="14343" max="14343" width="21.140625" style="87" customWidth="1"/>
    <col min="14344" max="14344" width="22.140625" style="87" customWidth="1"/>
    <col min="14345" max="14345" width="22.421875" style="87" customWidth="1"/>
    <col min="14346" max="14346" width="22.7109375" style="87" customWidth="1"/>
    <col min="14347" max="14347" width="23.140625" style="87" customWidth="1"/>
    <col min="14348" max="14348" width="24.7109375" style="87" customWidth="1"/>
    <col min="14349" max="14349" width="25.140625" style="87" customWidth="1"/>
    <col min="14350" max="14350" width="24.57421875" style="87" customWidth="1"/>
    <col min="14351" max="14351" width="24.7109375" style="87" customWidth="1"/>
    <col min="14352" max="14352" width="0.71875" style="87" customWidth="1"/>
    <col min="14353" max="14353" width="22.140625" style="87" customWidth="1"/>
    <col min="14354" max="14354" width="1.1484375" style="87" customWidth="1"/>
    <col min="14355" max="14355" width="3.8515625" style="87" customWidth="1"/>
    <col min="14356" max="14356" width="19.140625" style="87" customWidth="1"/>
    <col min="14357" max="14357" width="9.140625" style="87" customWidth="1"/>
    <col min="14358" max="14358" width="22.28125" style="87" customWidth="1"/>
    <col min="14359" max="14359" width="105.140625" style="87" customWidth="1"/>
    <col min="14360" max="14594" width="9.140625" style="87" customWidth="1"/>
    <col min="14595" max="14595" width="1.28515625" style="87" customWidth="1"/>
    <col min="14596" max="14596" width="83.140625" style="87" customWidth="1"/>
    <col min="14597" max="14597" width="21.00390625" style="87" customWidth="1"/>
    <col min="14598" max="14598" width="19.8515625" style="87" customWidth="1"/>
    <col min="14599" max="14599" width="21.140625" style="87" customWidth="1"/>
    <col min="14600" max="14600" width="22.140625" style="87" customWidth="1"/>
    <col min="14601" max="14601" width="22.421875" style="87" customWidth="1"/>
    <col min="14602" max="14602" width="22.7109375" style="87" customWidth="1"/>
    <col min="14603" max="14603" width="23.140625" style="87" customWidth="1"/>
    <col min="14604" max="14604" width="24.7109375" style="87" customWidth="1"/>
    <col min="14605" max="14605" width="25.140625" style="87" customWidth="1"/>
    <col min="14606" max="14606" width="24.57421875" style="87" customWidth="1"/>
    <col min="14607" max="14607" width="24.7109375" style="87" customWidth="1"/>
    <col min="14608" max="14608" width="0.71875" style="87" customWidth="1"/>
    <col min="14609" max="14609" width="22.140625" style="87" customWidth="1"/>
    <col min="14610" max="14610" width="1.1484375" style="87" customWidth="1"/>
    <col min="14611" max="14611" width="3.8515625" style="87" customWidth="1"/>
    <col min="14612" max="14612" width="19.140625" style="87" customWidth="1"/>
    <col min="14613" max="14613" width="9.140625" style="87" customWidth="1"/>
    <col min="14614" max="14614" width="22.28125" style="87" customWidth="1"/>
    <col min="14615" max="14615" width="105.140625" style="87" customWidth="1"/>
    <col min="14616" max="14850" width="9.140625" style="87" customWidth="1"/>
    <col min="14851" max="14851" width="1.28515625" style="87" customWidth="1"/>
    <col min="14852" max="14852" width="83.140625" style="87" customWidth="1"/>
    <col min="14853" max="14853" width="21.00390625" style="87" customWidth="1"/>
    <col min="14854" max="14854" width="19.8515625" style="87" customWidth="1"/>
    <col min="14855" max="14855" width="21.140625" style="87" customWidth="1"/>
    <col min="14856" max="14856" width="22.140625" style="87" customWidth="1"/>
    <col min="14857" max="14857" width="22.421875" style="87" customWidth="1"/>
    <col min="14858" max="14858" width="22.7109375" style="87" customWidth="1"/>
    <col min="14859" max="14859" width="23.140625" style="87" customWidth="1"/>
    <col min="14860" max="14860" width="24.7109375" style="87" customWidth="1"/>
    <col min="14861" max="14861" width="25.140625" style="87" customWidth="1"/>
    <col min="14862" max="14862" width="24.57421875" style="87" customWidth="1"/>
    <col min="14863" max="14863" width="24.7109375" style="87" customWidth="1"/>
    <col min="14864" max="14864" width="0.71875" style="87" customWidth="1"/>
    <col min="14865" max="14865" width="22.140625" style="87" customWidth="1"/>
    <col min="14866" max="14866" width="1.1484375" style="87" customWidth="1"/>
    <col min="14867" max="14867" width="3.8515625" style="87" customWidth="1"/>
    <col min="14868" max="14868" width="19.140625" style="87" customWidth="1"/>
    <col min="14869" max="14869" width="9.140625" style="87" customWidth="1"/>
    <col min="14870" max="14870" width="22.28125" style="87" customWidth="1"/>
    <col min="14871" max="14871" width="105.140625" style="87" customWidth="1"/>
    <col min="14872" max="15106" width="9.140625" style="87" customWidth="1"/>
    <col min="15107" max="15107" width="1.28515625" style="87" customWidth="1"/>
    <col min="15108" max="15108" width="83.140625" style="87" customWidth="1"/>
    <col min="15109" max="15109" width="21.00390625" style="87" customWidth="1"/>
    <col min="15110" max="15110" width="19.8515625" style="87" customWidth="1"/>
    <col min="15111" max="15111" width="21.140625" style="87" customWidth="1"/>
    <col min="15112" max="15112" width="22.140625" style="87" customWidth="1"/>
    <col min="15113" max="15113" width="22.421875" style="87" customWidth="1"/>
    <col min="15114" max="15114" width="22.7109375" style="87" customWidth="1"/>
    <col min="15115" max="15115" width="23.140625" style="87" customWidth="1"/>
    <col min="15116" max="15116" width="24.7109375" style="87" customWidth="1"/>
    <col min="15117" max="15117" width="25.140625" style="87" customWidth="1"/>
    <col min="15118" max="15118" width="24.57421875" style="87" customWidth="1"/>
    <col min="15119" max="15119" width="24.7109375" style="87" customWidth="1"/>
    <col min="15120" max="15120" width="0.71875" style="87" customWidth="1"/>
    <col min="15121" max="15121" width="22.140625" style="87" customWidth="1"/>
    <col min="15122" max="15122" width="1.1484375" style="87" customWidth="1"/>
    <col min="15123" max="15123" width="3.8515625" style="87" customWidth="1"/>
    <col min="15124" max="15124" width="19.140625" style="87" customWidth="1"/>
    <col min="15125" max="15125" width="9.140625" style="87" customWidth="1"/>
    <col min="15126" max="15126" width="22.28125" style="87" customWidth="1"/>
    <col min="15127" max="15127" width="105.140625" style="87" customWidth="1"/>
    <col min="15128" max="15362" width="9.140625" style="87" customWidth="1"/>
    <col min="15363" max="15363" width="1.28515625" style="87" customWidth="1"/>
    <col min="15364" max="15364" width="83.140625" style="87" customWidth="1"/>
    <col min="15365" max="15365" width="21.00390625" style="87" customWidth="1"/>
    <col min="15366" max="15366" width="19.8515625" style="87" customWidth="1"/>
    <col min="15367" max="15367" width="21.140625" style="87" customWidth="1"/>
    <col min="15368" max="15368" width="22.140625" style="87" customWidth="1"/>
    <col min="15369" max="15369" width="22.421875" style="87" customWidth="1"/>
    <col min="15370" max="15370" width="22.7109375" style="87" customWidth="1"/>
    <col min="15371" max="15371" width="23.140625" style="87" customWidth="1"/>
    <col min="15372" max="15372" width="24.7109375" style="87" customWidth="1"/>
    <col min="15373" max="15373" width="25.140625" style="87" customWidth="1"/>
    <col min="15374" max="15374" width="24.57421875" style="87" customWidth="1"/>
    <col min="15375" max="15375" width="24.7109375" style="87" customWidth="1"/>
    <col min="15376" max="15376" width="0.71875" style="87" customWidth="1"/>
    <col min="15377" max="15377" width="22.140625" style="87" customWidth="1"/>
    <col min="15378" max="15378" width="1.1484375" style="87" customWidth="1"/>
    <col min="15379" max="15379" width="3.8515625" style="87" customWidth="1"/>
    <col min="15380" max="15380" width="19.140625" style="87" customWidth="1"/>
    <col min="15381" max="15381" width="9.140625" style="87" customWidth="1"/>
    <col min="15382" max="15382" width="22.28125" style="87" customWidth="1"/>
    <col min="15383" max="15383" width="105.140625" style="87" customWidth="1"/>
    <col min="15384" max="15618" width="9.140625" style="87" customWidth="1"/>
    <col min="15619" max="15619" width="1.28515625" style="87" customWidth="1"/>
    <col min="15620" max="15620" width="83.140625" style="87" customWidth="1"/>
    <col min="15621" max="15621" width="21.00390625" style="87" customWidth="1"/>
    <col min="15622" max="15622" width="19.8515625" style="87" customWidth="1"/>
    <col min="15623" max="15623" width="21.140625" style="87" customWidth="1"/>
    <col min="15624" max="15624" width="22.140625" style="87" customWidth="1"/>
    <col min="15625" max="15625" width="22.421875" style="87" customWidth="1"/>
    <col min="15626" max="15626" width="22.7109375" style="87" customWidth="1"/>
    <col min="15627" max="15627" width="23.140625" style="87" customWidth="1"/>
    <col min="15628" max="15628" width="24.7109375" style="87" customWidth="1"/>
    <col min="15629" max="15629" width="25.140625" style="87" customWidth="1"/>
    <col min="15630" max="15630" width="24.57421875" style="87" customWidth="1"/>
    <col min="15631" max="15631" width="24.7109375" style="87" customWidth="1"/>
    <col min="15632" max="15632" width="0.71875" style="87" customWidth="1"/>
    <col min="15633" max="15633" width="22.140625" style="87" customWidth="1"/>
    <col min="15634" max="15634" width="1.1484375" style="87" customWidth="1"/>
    <col min="15635" max="15635" width="3.8515625" style="87" customWidth="1"/>
    <col min="15636" max="15636" width="19.140625" style="87" customWidth="1"/>
    <col min="15637" max="15637" width="9.140625" style="87" customWidth="1"/>
    <col min="15638" max="15638" width="22.28125" style="87" customWidth="1"/>
    <col min="15639" max="15639" width="105.140625" style="87" customWidth="1"/>
    <col min="15640" max="15874" width="9.140625" style="87" customWidth="1"/>
    <col min="15875" max="15875" width="1.28515625" style="87" customWidth="1"/>
    <col min="15876" max="15876" width="83.140625" style="87" customWidth="1"/>
    <col min="15877" max="15877" width="21.00390625" style="87" customWidth="1"/>
    <col min="15878" max="15878" width="19.8515625" style="87" customWidth="1"/>
    <col min="15879" max="15879" width="21.140625" style="87" customWidth="1"/>
    <col min="15880" max="15880" width="22.140625" style="87" customWidth="1"/>
    <col min="15881" max="15881" width="22.421875" style="87" customWidth="1"/>
    <col min="15882" max="15882" width="22.7109375" style="87" customWidth="1"/>
    <col min="15883" max="15883" width="23.140625" style="87" customWidth="1"/>
    <col min="15884" max="15884" width="24.7109375" style="87" customWidth="1"/>
    <col min="15885" max="15885" width="25.140625" style="87" customWidth="1"/>
    <col min="15886" max="15886" width="24.57421875" style="87" customWidth="1"/>
    <col min="15887" max="15887" width="24.7109375" style="87" customWidth="1"/>
    <col min="15888" max="15888" width="0.71875" style="87" customWidth="1"/>
    <col min="15889" max="15889" width="22.140625" style="87" customWidth="1"/>
    <col min="15890" max="15890" width="1.1484375" style="87" customWidth="1"/>
    <col min="15891" max="15891" width="3.8515625" style="87" customWidth="1"/>
    <col min="15892" max="15892" width="19.140625" style="87" customWidth="1"/>
    <col min="15893" max="15893" width="9.140625" style="87" customWidth="1"/>
    <col min="15894" max="15894" width="22.28125" style="87" customWidth="1"/>
    <col min="15895" max="15895" width="105.140625" style="87" customWidth="1"/>
    <col min="15896" max="16130" width="9.140625" style="87" customWidth="1"/>
    <col min="16131" max="16131" width="1.28515625" style="87" customWidth="1"/>
    <col min="16132" max="16132" width="83.140625" style="87" customWidth="1"/>
    <col min="16133" max="16133" width="21.00390625" style="87" customWidth="1"/>
    <col min="16134" max="16134" width="19.8515625" style="87" customWidth="1"/>
    <col min="16135" max="16135" width="21.140625" style="87" customWidth="1"/>
    <col min="16136" max="16136" width="22.140625" style="87" customWidth="1"/>
    <col min="16137" max="16137" width="22.421875" style="87" customWidth="1"/>
    <col min="16138" max="16138" width="22.7109375" style="87" customWidth="1"/>
    <col min="16139" max="16139" width="23.140625" style="87" customWidth="1"/>
    <col min="16140" max="16140" width="24.7109375" style="87" customWidth="1"/>
    <col min="16141" max="16141" width="25.140625" style="87" customWidth="1"/>
    <col min="16142" max="16142" width="24.57421875" style="87" customWidth="1"/>
    <col min="16143" max="16143" width="24.7109375" style="87" customWidth="1"/>
    <col min="16144" max="16144" width="0.71875" style="87" customWidth="1"/>
    <col min="16145" max="16145" width="22.140625" style="87" customWidth="1"/>
    <col min="16146" max="16146" width="1.1484375" style="87" customWidth="1"/>
    <col min="16147" max="16147" width="3.8515625" style="87" customWidth="1"/>
    <col min="16148" max="16148" width="19.140625" style="87" customWidth="1"/>
    <col min="16149" max="16149" width="9.140625" style="87" customWidth="1"/>
    <col min="16150" max="16150" width="22.28125" style="87" customWidth="1"/>
    <col min="16151" max="16151" width="105.140625" style="87" customWidth="1"/>
    <col min="16152" max="16384" width="9.140625" style="87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ht="4.5" customHeight="1"/>
    <row r="13" ht="4.5" customHeight="1"/>
    <row r="14" ht="9.75" customHeight="1"/>
    <row r="15" spans="2:18" ht="19.5" customHeight="1">
      <c r="B15" s="136" t="s">
        <v>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</row>
    <row r="16" spans="2:18" ht="15" customHeight="1">
      <c r="B16" s="137" t="s">
        <v>1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2:18" ht="15" customHeight="1">
      <c r="B17" s="137" t="s">
        <v>2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2:18" ht="15" customHeight="1" thickBot="1">
      <c r="B18" s="138" t="s">
        <v>3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spans="2:18" ht="15" customHeight="1" thickBot="1">
      <c r="B19" s="80"/>
      <c r="C19" s="80"/>
      <c r="D19" s="80"/>
      <c r="E19" s="133" t="s">
        <v>107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5"/>
    </row>
    <row r="20" spans="2:18" ht="21" customHeight="1" thickBot="1">
      <c r="B20" s="93" t="s">
        <v>108</v>
      </c>
      <c r="C20" s="94" t="s">
        <v>105</v>
      </c>
      <c r="D20" s="95" t="s">
        <v>106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2" t="s">
        <v>16</v>
      </c>
      <c r="R20" s="2" t="s">
        <v>16</v>
      </c>
    </row>
    <row r="21" spans="2:18" ht="22.5" customHeight="1">
      <c r="B21" s="3" t="s">
        <v>17</v>
      </c>
      <c r="C21" s="75"/>
      <c r="D21" s="75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14"/>
    </row>
    <row r="22" spans="2:20" ht="32.25" customHeight="1">
      <c r="B22" s="3" t="s">
        <v>18</v>
      </c>
      <c r="C22" s="96">
        <f aca="true" t="shared" si="0" ref="C22:D22">C23+C24+C25+C26+C27</f>
        <v>2408421202</v>
      </c>
      <c r="D22" s="96">
        <f t="shared" si="0"/>
        <v>2288833240</v>
      </c>
      <c r="E22" s="105">
        <f>E23+E24+E25+E26+E27</f>
        <v>107855701.17</v>
      </c>
      <c r="F22" s="105">
        <f>F23+F24+F25+F26+F27</f>
        <v>164063432.02</v>
      </c>
      <c r="G22" s="105">
        <f>G23+G24+G25+G26+G27</f>
        <v>148205715.92000002</v>
      </c>
      <c r="H22" s="105">
        <f aca="true" t="shared" si="1" ref="H22:O22">H23+H24+H25+H26+H27</f>
        <v>180027478.20999998</v>
      </c>
      <c r="I22" s="105">
        <f t="shared" si="1"/>
        <v>142232008.23999998</v>
      </c>
      <c r="J22" s="105">
        <f t="shared" si="1"/>
        <v>148074916.12</v>
      </c>
      <c r="K22" s="105">
        <f t="shared" si="1"/>
        <v>146569006.45999998</v>
      </c>
      <c r="L22" s="105">
        <f t="shared" si="1"/>
        <v>172692777.63</v>
      </c>
      <c r="M22" s="105">
        <f t="shared" si="1"/>
        <v>256618541.08999997</v>
      </c>
      <c r="N22" s="105">
        <f>N23+N24+N25+N26+N27</f>
        <v>176400760.46</v>
      </c>
      <c r="O22" s="105">
        <f t="shared" si="1"/>
        <v>205121510.70000002</v>
      </c>
      <c r="P22" s="105">
        <f>P23+P24+P25+P26+P27</f>
        <v>0</v>
      </c>
      <c r="Q22" s="105">
        <f>Q23+Q24+Q25+Q26+Q27</f>
        <v>1847861848.02</v>
      </c>
      <c r="R22" s="6">
        <f>SUM(E22:Q22)</f>
        <v>3695723696.04</v>
      </c>
      <c r="T22" s="90"/>
    </row>
    <row r="23" spans="2:18" ht="29.25" customHeight="1">
      <c r="B23" s="8" t="s">
        <v>19</v>
      </c>
      <c r="C23" s="104">
        <v>1941905360</v>
      </c>
      <c r="D23" s="9">
        <v>1855066060.16</v>
      </c>
      <c r="E23" s="106">
        <v>90903134.98</v>
      </c>
      <c r="F23" s="106">
        <v>138825510.88</v>
      </c>
      <c r="G23" s="106">
        <v>120964329.3</v>
      </c>
      <c r="H23" s="106">
        <v>157023426.01</v>
      </c>
      <c r="I23" s="106">
        <v>122380486.24</v>
      </c>
      <c r="J23" s="106">
        <v>128222153.26</v>
      </c>
      <c r="K23" s="106">
        <v>125203622.3</v>
      </c>
      <c r="L23" s="106">
        <v>146249950.49</v>
      </c>
      <c r="M23" s="106">
        <v>193689185.06</v>
      </c>
      <c r="N23" s="106">
        <v>131981387.51</v>
      </c>
      <c r="O23" s="106">
        <v>168997494.02</v>
      </c>
      <c r="P23" s="106">
        <v>0</v>
      </c>
      <c r="Q23" s="106">
        <f>E23+F23+G23+H23+I23+J23+K23+L23+M23+N23+O23+P23</f>
        <v>1524440680.05</v>
      </c>
      <c r="R23" s="10">
        <f>SUM(E23:Q23)</f>
        <v>3048881360.1</v>
      </c>
    </row>
    <row r="24" spans="2:18" ht="29.25" customHeight="1">
      <c r="B24" s="8" t="s">
        <v>20</v>
      </c>
      <c r="C24" s="9">
        <v>290436761</v>
      </c>
      <c r="D24" s="9">
        <v>231668909.84</v>
      </c>
      <c r="E24" s="106">
        <v>6551443.66</v>
      </c>
      <c r="F24" s="106">
        <v>10322543.59</v>
      </c>
      <c r="G24" s="106">
        <v>13569377.22</v>
      </c>
      <c r="H24" s="106">
        <v>9087943.66</v>
      </c>
      <c r="I24" s="106">
        <v>7568160.33</v>
      </c>
      <c r="J24" s="106">
        <v>7693793.67</v>
      </c>
      <c r="K24" s="106">
        <v>7500793.66</v>
      </c>
      <c r="L24" s="106">
        <v>8818293.66</v>
      </c>
      <c r="M24" s="106">
        <v>45992229.89</v>
      </c>
      <c r="N24" s="106">
        <v>27594111.78</v>
      </c>
      <c r="O24" s="106">
        <v>14581320.33</v>
      </c>
      <c r="P24" s="106">
        <v>0</v>
      </c>
      <c r="Q24" s="106">
        <f aca="true" t="shared" si="2" ref="Q24:Q66">E24+F24+G24+H24+I24+J24+K24+L24+M24+N24+O24+P24</f>
        <v>159280011.45000002</v>
      </c>
      <c r="R24" s="10">
        <f aca="true" t="shared" si="3" ref="R24:R27">SUM(E24:Q24)</f>
        <v>318560022.90000004</v>
      </c>
    </row>
    <row r="25" spans="2:18" ht="20.25" customHeight="1">
      <c r="B25" s="8" t="s">
        <v>21</v>
      </c>
      <c r="C25" s="9">
        <v>2500000</v>
      </c>
      <c r="D25" s="9">
        <v>500000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8738.1</v>
      </c>
      <c r="O25" s="106">
        <v>0</v>
      </c>
      <c r="P25" s="106">
        <v>0</v>
      </c>
      <c r="Q25" s="106">
        <f t="shared" si="2"/>
        <v>8738.1</v>
      </c>
      <c r="R25" s="10">
        <f t="shared" si="3"/>
        <v>17476.2</v>
      </c>
    </row>
    <row r="26" spans="2:18" ht="29.25" customHeight="1">
      <c r="B26" s="8" t="s">
        <v>22</v>
      </c>
      <c r="C26" s="9">
        <v>400000</v>
      </c>
      <c r="D26" s="9">
        <v>400000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15000</v>
      </c>
      <c r="P26" s="106">
        <v>0</v>
      </c>
      <c r="Q26" s="106">
        <f t="shared" si="2"/>
        <v>15000</v>
      </c>
      <c r="R26" s="10">
        <f t="shared" si="3"/>
        <v>30000</v>
      </c>
    </row>
    <row r="27" spans="2:18" ht="29.25" customHeight="1">
      <c r="B27" s="8" t="s">
        <v>23</v>
      </c>
      <c r="C27" s="9">
        <v>173179081</v>
      </c>
      <c r="D27" s="9">
        <v>201198270</v>
      </c>
      <c r="E27" s="106">
        <v>10401122.53</v>
      </c>
      <c r="F27" s="106">
        <v>14915377.55</v>
      </c>
      <c r="G27" s="106">
        <v>13672009.4</v>
      </c>
      <c r="H27" s="106">
        <v>13916108.54</v>
      </c>
      <c r="I27" s="106">
        <v>12283361.67</v>
      </c>
      <c r="J27" s="106">
        <v>12158969.19</v>
      </c>
      <c r="K27" s="106">
        <v>13864590.5</v>
      </c>
      <c r="L27" s="106">
        <v>17624533.48</v>
      </c>
      <c r="M27" s="106">
        <v>16937126.14</v>
      </c>
      <c r="N27" s="106">
        <v>16816523.07</v>
      </c>
      <c r="O27" s="106">
        <v>21527696.35</v>
      </c>
      <c r="P27" s="106">
        <v>0</v>
      </c>
      <c r="Q27" s="106">
        <f t="shared" si="2"/>
        <v>164117418.42</v>
      </c>
      <c r="R27" s="10">
        <f t="shared" si="3"/>
        <v>328234836.84</v>
      </c>
    </row>
    <row r="28" spans="2:20" ht="35.25" customHeight="1">
      <c r="B28" s="11" t="s">
        <v>24</v>
      </c>
      <c r="C28" s="5">
        <f aca="true" t="shared" si="4" ref="C28:D28">C29+C30+C31+C32+C33+C34+C35+C36+C37</f>
        <v>1672603665</v>
      </c>
      <c r="D28" s="5">
        <f t="shared" si="4"/>
        <v>2145379157.69</v>
      </c>
      <c r="E28" s="105">
        <f>E29+E30+E31+E32+E33+E34+E35+E36+E37</f>
        <v>33331127.07</v>
      </c>
      <c r="F28" s="105">
        <f>F29+F30+F31+F32+F33+F34+F35+F36+F37</f>
        <v>40784496.18</v>
      </c>
      <c r="G28" s="105">
        <f>G29+G30+G31+G32+G33+G34+G35+G36+G37</f>
        <v>38578883.33</v>
      </c>
      <c r="H28" s="105">
        <f aca="true" t="shared" si="5" ref="H28:O28">H29+H30+H31+H32+H33+H34+H35+H36+H37</f>
        <v>44535234.81</v>
      </c>
      <c r="I28" s="105">
        <f t="shared" si="5"/>
        <v>32071171.490000002</v>
      </c>
      <c r="J28" s="105">
        <f t="shared" si="5"/>
        <v>38220540.92</v>
      </c>
      <c r="K28" s="105">
        <f t="shared" si="5"/>
        <v>44043447.19</v>
      </c>
      <c r="L28" s="105">
        <f t="shared" si="5"/>
        <v>62307533.01</v>
      </c>
      <c r="M28" s="105">
        <f t="shared" si="5"/>
        <v>54804740.4</v>
      </c>
      <c r="N28" s="105">
        <f t="shared" si="5"/>
        <v>49572284.18</v>
      </c>
      <c r="O28" s="105">
        <f t="shared" si="5"/>
        <v>59960407.949999996</v>
      </c>
      <c r="P28" s="105">
        <f>P29+P30+P31+P32+P33+P34+P35+P36+P37</f>
        <v>0</v>
      </c>
      <c r="Q28" s="105">
        <f>E28+F28+G28+H28+I28+J28+K28+L28+M28+N28+O28+P28</f>
        <v>498209866.53</v>
      </c>
      <c r="R28" s="6">
        <f>SUM(E28:L28)</f>
        <v>333872434</v>
      </c>
      <c r="T28" s="90"/>
    </row>
    <row r="29" spans="2:18" ht="32.25" customHeight="1">
      <c r="B29" s="8" t="s">
        <v>25</v>
      </c>
      <c r="C29" s="9">
        <v>97444000</v>
      </c>
      <c r="D29" s="9">
        <v>96444000</v>
      </c>
      <c r="E29" s="106">
        <v>2454783.61</v>
      </c>
      <c r="F29" s="106">
        <v>7858647.13</v>
      </c>
      <c r="G29" s="106">
        <v>4716258.65</v>
      </c>
      <c r="H29" s="106">
        <v>5324204.15</v>
      </c>
      <c r="I29" s="106">
        <v>4971034.97</v>
      </c>
      <c r="J29" s="106">
        <v>4871700.59</v>
      </c>
      <c r="K29" s="106">
        <v>5404478.06</v>
      </c>
      <c r="L29" s="106">
        <v>5046009.63</v>
      </c>
      <c r="M29" s="106">
        <v>6091303.42</v>
      </c>
      <c r="N29" s="106">
        <v>4931620.09</v>
      </c>
      <c r="O29" s="106">
        <v>4604543.86</v>
      </c>
      <c r="P29" s="106">
        <v>0</v>
      </c>
      <c r="Q29" s="106">
        <f t="shared" si="2"/>
        <v>56274584.16</v>
      </c>
      <c r="R29" s="10">
        <f>SUM(E29:L29)</f>
        <v>40647116.79</v>
      </c>
    </row>
    <row r="30" spans="2:18" ht="32.25" customHeight="1">
      <c r="B30" s="8" t="s">
        <v>26</v>
      </c>
      <c r="C30" s="9">
        <v>148755249</v>
      </c>
      <c r="D30" s="9">
        <v>121816995.65</v>
      </c>
      <c r="E30" s="106">
        <v>107262</v>
      </c>
      <c r="F30" s="106">
        <v>3734176.29</v>
      </c>
      <c r="G30" s="106">
        <v>5424020.11</v>
      </c>
      <c r="H30" s="106">
        <v>5237767.58</v>
      </c>
      <c r="I30" s="106">
        <v>1295968.04</v>
      </c>
      <c r="J30" s="106">
        <v>3277702.96</v>
      </c>
      <c r="K30" s="106">
        <v>8443532.29</v>
      </c>
      <c r="L30" s="106">
        <v>12269050</v>
      </c>
      <c r="M30" s="106">
        <v>21580791.29</v>
      </c>
      <c r="N30" s="106">
        <v>14647496.39</v>
      </c>
      <c r="O30" s="106">
        <v>17881670.59</v>
      </c>
      <c r="P30" s="106">
        <v>0</v>
      </c>
      <c r="Q30" s="106">
        <f t="shared" si="2"/>
        <v>93899437.53999999</v>
      </c>
      <c r="R30" s="10">
        <f aca="true" t="shared" si="6" ref="R30:R37">SUM(E30:L30)</f>
        <v>39789479.269999996</v>
      </c>
    </row>
    <row r="31" spans="2:18" ht="23.25" customHeight="1">
      <c r="B31" s="8" t="s">
        <v>27</v>
      </c>
      <c r="C31" s="9">
        <v>46401155</v>
      </c>
      <c r="D31" s="9">
        <v>38641300</v>
      </c>
      <c r="E31" s="106">
        <v>0</v>
      </c>
      <c r="F31" s="106">
        <v>587520</v>
      </c>
      <c r="G31" s="106">
        <v>293760</v>
      </c>
      <c r="H31" s="106">
        <v>293760</v>
      </c>
      <c r="I31" s="106">
        <v>293760</v>
      </c>
      <c r="J31" s="106">
        <v>293760</v>
      </c>
      <c r="K31" s="106">
        <v>291720</v>
      </c>
      <c r="L31" s="106">
        <v>291720</v>
      </c>
      <c r="M31" s="106">
        <v>291720</v>
      </c>
      <c r="N31" s="106">
        <v>291720</v>
      </c>
      <c r="O31" s="106">
        <v>291720</v>
      </c>
      <c r="P31" s="106">
        <v>0</v>
      </c>
      <c r="Q31" s="106">
        <f t="shared" si="2"/>
        <v>3221160</v>
      </c>
      <c r="R31" s="10">
        <f t="shared" si="6"/>
        <v>2346000</v>
      </c>
    </row>
    <row r="32" spans="2:18" ht="32.25" customHeight="1">
      <c r="B32" s="8" t="s">
        <v>28</v>
      </c>
      <c r="C32" s="9">
        <v>31425760</v>
      </c>
      <c r="D32" s="9">
        <v>25983913</v>
      </c>
      <c r="E32" s="106">
        <v>0</v>
      </c>
      <c r="F32" s="106">
        <v>0</v>
      </c>
      <c r="G32" s="106">
        <v>0</v>
      </c>
      <c r="H32" s="106">
        <v>0</v>
      </c>
      <c r="I32" s="106">
        <v>287488</v>
      </c>
      <c r="J32" s="106">
        <v>745005.23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f t="shared" si="2"/>
        <v>1032493.23</v>
      </c>
      <c r="R32" s="10">
        <f t="shared" si="6"/>
        <v>1032493.23</v>
      </c>
    </row>
    <row r="33" spans="2:18" ht="32.25" customHeight="1">
      <c r="B33" s="8" t="s">
        <v>29</v>
      </c>
      <c r="C33" s="9">
        <v>318656546</v>
      </c>
      <c r="D33" s="9">
        <v>315974846</v>
      </c>
      <c r="E33" s="106">
        <v>24088902.25</v>
      </c>
      <c r="F33" s="106">
        <v>20547996.2</v>
      </c>
      <c r="G33" s="106">
        <v>18180683.74</v>
      </c>
      <c r="H33" s="106">
        <v>18714113.98</v>
      </c>
      <c r="I33" s="106">
        <v>18437973.94</v>
      </c>
      <c r="J33" s="106">
        <v>19165301.86</v>
      </c>
      <c r="K33" s="106">
        <v>19362660.59</v>
      </c>
      <c r="L33" s="106">
        <v>23006811.05</v>
      </c>
      <c r="M33" s="106">
        <v>19579060.18</v>
      </c>
      <c r="N33" s="106">
        <v>18771865.29</v>
      </c>
      <c r="O33" s="106">
        <v>18336521.09</v>
      </c>
      <c r="P33" s="106">
        <v>0</v>
      </c>
      <c r="Q33" s="106">
        <f t="shared" si="2"/>
        <v>218191890.17000002</v>
      </c>
      <c r="R33" s="10">
        <f t="shared" si="6"/>
        <v>161504443.61</v>
      </c>
    </row>
    <row r="34" spans="2:18" ht="32.25" customHeight="1">
      <c r="B34" s="8" t="s">
        <v>30</v>
      </c>
      <c r="C34" s="9">
        <v>29720000</v>
      </c>
      <c r="D34" s="9">
        <v>898550000</v>
      </c>
      <c r="E34" s="106">
        <v>411479.23</v>
      </c>
      <c r="F34" s="106">
        <v>3668070.17</v>
      </c>
      <c r="G34" s="106">
        <v>1877166.72</v>
      </c>
      <c r="H34" s="106">
        <v>196560.11</v>
      </c>
      <c r="I34" s="106">
        <v>2035325.87</v>
      </c>
      <c r="J34" s="106">
        <v>3953278.01</v>
      </c>
      <c r="K34" s="106">
        <v>2031367.59</v>
      </c>
      <c r="L34" s="106">
        <v>13125378.73</v>
      </c>
      <c r="M34" s="106">
        <v>1891090.28</v>
      </c>
      <c r="N34" s="106">
        <v>3577052</v>
      </c>
      <c r="O34" s="106">
        <v>2633511.09</v>
      </c>
      <c r="P34" s="106">
        <v>0</v>
      </c>
      <c r="Q34" s="106">
        <f t="shared" si="2"/>
        <v>35400279.8</v>
      </c>
      <c r="R34" s="10">
        <f t="shared" si="6"/>
        <v>27298626.43</v>
      </c>
    </row>
    <row r="35" spans="2:18" ht="52.5" customHeight="1">
      <c r="B35" s="8" t="s">
        <v>31</v>
      </c>
      <c r="C35" s="9">
        <v>24750991</v>
      </c>
      <c r="D35" s="9">
        <v>38326540.69</v>
      </c>
      <c r="E35" s="106">
        <v>659999.98</v>
      </c>
      <c r="F35" s="106">
        <v>0</v>
      </c>
      <c r="G35" s="106">
        <v>889362.56</v>
      </c>
      <c r="H35" s="106">
        <v>628391.89</v>
      </c>
      <c r="I35" s="106">
        <v>657688.34</v>
      </c>
      <c r="J35" s="106">
        <v>1010638.93</v>
      </c>
      <c r="K35" s="106">
        <v>53284.67</v>
      </c>
      <c r="L35" s="106">
        <v>2912608.6</v>
      </c>
      <c r="M35" s="106">
        <v>2289745.13</v>
      </c>
      <c r="N35" s="106">
        <v>2078167.45</v>
      </c>
      <c r="O35" s="106">
        <v>803475.18</v>
      </c>
      <c r="P35" s="106">
        <v>0</v>
      </c>
      <c r="Q35" s="106">
        <f t="shared" si="2"/>
        <v>11983362.73</v>
      </c>
      <c r="R35" s="10">
        <f t="shared" si="6"/>
        <v>6811974.970000001</v>
      </c>
    </row>
    <row r="36" spans="2:18" ht="47.25" customHeight="1">
      <c r="B36" s="8" t="s">
        <v>32</v>
      </c>
      <c r="C36" s="9">
        <v>898513807</v>
      </c>
      <c r="D36" s="9">
        <v>579804985.35</v>
      </c>
      <c r="E36" s="106">
        <v>5608700</v>
      </c>
      <c r="F36" s="106">
        <v>4388086.39</v>
      </c>
      <c r="G36" s="106">
        <v>5706760.55</v>
      </c>
      <c r="H36" s="106">
        <v>12408492.1</v>
      </c>
      <c r="I36" s="106">
        <v>4083683.33</v>
      </c>
      <c r="J36" s="106">
        <v>2989583.34</v>
      </c>
      <c r="K36" s="106">
        <v>7639964.94</v>
      </c>
      <c r="L36" s="106">
        <v>1549342</v>
      </c>
      <c r="M36" s="106">
        <v>2155987.98</v>
      </c>
      <c r="N36" s="106">
        <v>4719211.81</v>
      </c>
      <c r="O36" s="106">
        <v>14982160.14</v>
      </c>
      <c r="P36" s="106">
        <v>0</v>
      </c>
      <c r="Q36" s="106">
        <f t="shared" si="2"/>
        <v>66231972.57999999</v>
      </c>
      <c r="R36" s="10">
        <f t="shared" si="6"/>
        <v>44374612.64999999</v>
      </c>
    </row>
    <row r="37" spans="2:18" ht="30" customHeight="1">
      <c r="B37" s="8" t="s">
        <v>33</v>
      </c>
      <c r="C37" s="9">
        <v>76936157</v>
      </c>
      <c r="D37" s="9">
        <v>29836577</v>
      </c>
      <c r="E37" s="106">
        <v>0</v>
      </c>
      <c r="F37" s="106">
        <v>0</v>
      </c>
      <c r="G37" s="106">
        <v>1490871</v>
      </c>
      <c r="H37" s="106">
        <v>1731945</v>
      </c>
      <c r="I37" s="106">
        <v>8249</v>
      </c>
      <c r="J37" s="106">
        <v>1913570</v>
      </c>
      <c r="K37" s="106">
        <v>816439.05</v>
      </c>
      <c r="L37" s="106">
        <v>4106613</v>
      </c>
      <c r="M37" s="106">
        <v>925042.12</v>
      </c>
      <c r="N37" s="106">
        <v>555151.15</v>
      </c>
      <c r="O37" s="106">
        <v>426806</v>
      </c>
      <c r="P37" s="106">
        <v>0</v>
      </c>
      <c r="Q37" s="106">
        <f t="shared" si="2"/>
        <v>11974686.32</v>
      </c>
      <c r="R37" s="10">
        <f t="shared" si="6"/>
        <v>10067687.05</v>
      </c>
    </row>
    <row r="38" spans="2:20" ht="32.25" customHeight="1">
      <c r="B38" s="11" t="s">
        <v>34</v>
      </c>
      <c r="C38" s="5">
        <f aca="true" t="shared" si="7" ref="C38:D38">C39+C40+C41+C42+C43+C44+C45+C46+C47</f>
        <v>285308972</v>
      </c>
      <c r="D38" s="5">
        <f t="shared" si="7"/>
        <v>170715429.31</v>
      </c>
      <c r="E38" s="105">
        <f>E39+E40+E41+E42+E43+E44+E45+E46+E47</f>
        <v>3251670.56</v>
      </c>
      <c r="F38" s="105">
        <f>F39+F40+F41+F42+F43+F44+F45+F46+F47</f>
        <v>7762125.54</v>
      </c>
      <c r="G38" s="105">
        <f>G39+G40+G41+G42+G43+G44+G45+G46+G47</f>
        <v>4697364.29</v>
      </c>
      <c r="H38" s="105">
        <f aca="true" t="shared" si="8" ref="H38:N38">H39+H40+H41+H42+H43+H44+H45+H46+H47</f>
        <v>7741244.48</v>
      </c>
      <c r="I38" s="105">
        <f t="shared" si="8"/>
        <v>4856653.6</v>
      </c>
      <c r="J38" s="105">
        <f t="shared" si="8"/>
        <v>12521355.229999999</v>
      </c>
      <c r="K38" s="105">
        <f t="shared" si="8"/>
        <v>10702303.18</v>
      </c>
      <c r="L38" s="105">
        <f t="shared" si="8"/>
        <v>9239002.469999999</v>
      </c>
      <c r="M38" s="105">
        <f t="shared" si="8"/>
        <v>9904957.16</v>
      </c>
      <c r="N38" s="105">
        <f t="shared" si="8"/>
        <v>6307734.86</v>
      </c>
      <c r="O38" s="105">
        <f>O39+O40+O41+O42+O43+O44+O45+O46+O47</f>
        <v>6549739.84</v>
      </c>
      <c r="P38" s="105">
        <f>P39+P40+P41+P42+P43+P44+P45+P46+P47</f>
        <v>0</v>
      </c>
      <c r="Q38" s="105">
        <f>Q39+Q40+Q41+Q42+Q43+Q44+Q45+Q46+Q47</f>
        <v>83534151.21</v>
      </c>
      <c r="R38" s="6">
        <f>SUM(E38:L38)</f>
        <v>60771719.349999994</v>
      </c>
      <c r="T38" s="90"/>
    </row>
    <row r="39" spans="2:20" ht="26.25" customHeight="1">
      <c r="B39" s="8" t="s">
        <v>35</v>
      </c>
      <c r="C39" s="9">
        <v>57523099</v>
      </c>
      <c r="D39" s="9">
        <v>42323099</v>
      </c>
      <c r="E39" s="106">
        <v>2718576</v>
      </c>
      <c r="F39" s="106">
        <v>2466088</v>
      </c>
      <c r="G39" s="106">
        <v>3028673.2</v>
      </c>
      <c r="H39" s="106">
        <v>3541064.4</v>
      </c>
      <c r="I39" s="106">
        <v>2779346</v>
      </c>
      <c r="J39" s="106">
        <v>3328198.94</v>
      </c>
      <c r="K39" s="106">
        <v>2792854.77</v>
      </c>
      <c r="L39" s="106">
        <v>2632644</v>
      </c>
      <c r="M39" s="106">
        <v>2910979.61</v>
      </c>
      <c r="N39" s="106">
        <v>3642582.29</v>
      </c>
      <c r="O39" s="106">
        <v>2827440</v>
      </c>
      <c r="P39" s="106">
        <v>0</v>
      </c>
      <c r="Q39" s="106">
        <f t="shared" si="2"/>
        <v>32668447.209999997</v>
      </c>
      <c r="R39" s="10">
        <f>SUM(E39:L39)</f>
        <v>23287445.31</v>
      </c>
      <c r="T39" s="89"/>
    </row>
    <row r="40" spans="2:18" ht="26.25" customHeight="1">
      <c r="B40" s="8" t="s">
        <v>36</v>
      </c>
      <c r="C40" s="9">
        <v>25327700</v>
      </c>
      <c r="D40" s="9">
        <v>9077150.31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127735</v>
      </c>
      <c r="L40" s="106">
        <v>118000</v>
      </c>
      <c r="M40" s="106">
        <v>1616803.5</v>
      </c>
      <c r="N40" s="106">
        <v>0</v>
      </c>
      <c r="O40" s="106">
        <v>0</v>
      </c>
      <c r="P40" s="106">
        <v>0</v>
      </c>
      <c r="Q40" s="106">
        <f t="shared" si="2"/>
        <v>1862538.5</v>
      </c>
      <c r="R40" s="10">
        <f aca="true" t="shared" si="9" ref="R40:R47">SUM(E40:L40)</f>
        <v>245735</v>
      </c>
    </row>
    <row r="41" spans="2:18" ht="26.25" customHeight="1">
      <c r="B41" s="8" t="s">
        <v>37</v>
      </c>
      <c r="C41" s="9">
        <v>27022599</v>
      </c>
      <c r="D41" s="9">
        <v>17189175</v>
      </c>
      <c r="E41" s="106">
        <v>119882.1</v>
      </c>
      <c r="F41" s="106">
        <v>0</v>
      </c>
      <c r="G41" s="106">
        <v>174605.74</v>
      </c>
      <c r="H41" s="106">
        <v>290464</v>
      </c>
      <c r="I41" s="106">
        <v>1036263.99</v>
      </c>
      <c r="J41" s="106">
        <v>381140</v>
      </c>
      <c r="K41" s="106">
        <v>48879.14</v>
      </c>
      <c r="L41" s="106">
        <v>1361536.39</v>
      </c>
      <c r="M41" s="106">
        <v>175938</v>
      </c>
      <c r="N41" s="106">
        <v>30250</v>
      </c>
      <c r="O41" s="106">
        <v>42800</v>
      </c>
      <c r="P41" s="106">
        <v>0</v>
      </c>
      <c r="Q41" s="106">
        <f t="shared" si="2"/>
        <v>3661759.36</v>
      </c>
      <c r="R41" s="10">
        <f t="shared" si="9"/>
        <v>3412771.36</v>
      </c>
    </row>
    <row r="42" spans="2:18" ht="30.75" customHeight="1">
      <c r="B42" s="8" t="s">
        <v>38</v>
      </c>
      <c r="C42" s="9">
        <v>1074578</v>
      </c>
      <c r="D42" s="9">
        <v>1074578</v>
      </c>
      <c r="E42" s="106">
        <v>0</v>
      </c>
      <c r="F42" s="106">
        <v>0</v>
      </c>
      <c r="G42" s="106">
        <v>0</v>
      </c>
      <c r="H42" s="106">
        <v>0</v>
      </c>
      <c r="I42" s="106">
        <v>85130.63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f t="shared" si="2"/>
        <v>85130.63</v>
      </c>
      <c r="R42" s="10">
        <f t="shared" si="9"/>
        <v>85130.63</v>
      </c>
    </row>
    <row r="43" spans="2:18" ht="30.75" customHeight="1">
      <c r="B43" s="8" t="s">
        <v>39</v>
      </c>
      <c r="C43" s="9">
        <v>5453582</v>
      </c>
      <c r="D43" s="9">
        <v>3703582</v>
      </c>
      <c r="E43" s="106">
        <v>0</v>
      </c>
      <c r="F43" s="106">
        <v>0</v>
      </c>
      <c r="G43" s="106">
        <v>646011.94</v>
      </c>
      <c r="H43" s="106">
        <v>154891.01</v>
      </c>
      <c r="I43" s="106">
        <v>0</v>
      </c>
      <c r="J43" s="106">
        <v>232785.81</v>
      </c>
      <c r="K43" s="106">
        <v>-132051.48</v>
      </c>
      <c r="L43" s="106">
        <v>449544.6</v>
      </c>
      <c r="M43" s="106">
        <v>302965.15</v>
      </c>
      <c r="N43" s="106">
        <v>38093.85</v>
      </c>
      <c r="O43" s="106">
        <v>0</v>
      </c>
      <c r="P43" s="106">
        <v>0</v>
      </c>
      <c r="Q43" s="106">
        <f t="shared" si="2"/>
        <v>1692240.88</v>
      </c>
      <c r="R43" s="10">
        <f t="shared" si="9"/>
        <v>1351181.88</v>
      </c>
    </row>
    <row r="44" spans="2:18" ht="39.75" customHeight="1">
      <c r="B44" s="8" t="s">
        <v>40</v>
      </c>
      <c r="C44" s="9">
        <v>8722877</v>
      </c>
      <c r="D44" s="9">
        <v>2992877</v>
      </c>
      <c r="E44" s="106">
        <v>0</v>
      </c>
      <c r="F44" s="106">
        <v>15080.4</v>
      </c>
      <c r="G44" s="106">
        <v>0</v>
      </c>
      <c r="H44" s="106">
        <v>0</v>
      </c>
      <c r="I44" s="106">
        <v>40002</v>
      </c>
      <c r="J44" s="106">
        <v>0</v>
      </c>
      <c r="K44" s="106">
        <v>3898.15</v>
      </c>
      <c r="L44" s="106">
        <v>403609.15</v>
      </c>
      <c r="M44" s="106">
        <v>0</v>
      </c>
      <c r="N44" s="106">
        <v>46948.44</v>
      </c>
      <c r="O44" s="106">
        <v>20060</v>
      </c>
      <c r="P44" s="106">
        <v>0</v>
      </c>
      <c r="Q44" s="106">
        <f t="shared" si="2"/>
        <v>529598.14</v>
      </c>
      <c r="R44" s="10">
        <f t="shared" si="9"/>
        <v>462589.7</v>
      </c>
    </row>
    <row r="45" spans="2:18" ht="39.75" customHeight="1">
      <c r="B45" s="8" t="s">
        <v>41</v>
      </c>
      <c r="C45" s="97">
        <v>54257879</v>
      </c>
      <c r="D45" s="97">
        <v>52897010</v>
      </c>
      <c r="E45" s="106">
        <v>0</v>
      </c>
      <c r="F45" s="106">
        <v>2748555.22</v>
      </c>
      <c r="G45" s="106">
        <v>0</v>
      </c>
      <c r="H45" s="106">
        <v>169140.48</v>
      </c>
      <c r="I45" s="106">
        <v>0</v>
      </c>
      <c r="J45" s="106">
        <v>7287829.47</v>
      </c>
      <c r="K45" s="106">
        <v>4372054.55</v>
      </c>
      <c r="L45" s="106">
        <v>2819472.25</v>
      </c>
      <c r="M45" s="106">
        <v>2271430.1</v>
      </c>
      <c r="N45" s="106">
        <v>1602759.12</v>
      </c>
      <c r="O45" s="106">
        <v>3488000</v>
      </c>
      <c r="P45" s="106">
        <v>0</v>
      </c>
      <c r="Q45" s="106">
        <f t="shared" si="2"/>
        <v>24759241.19</v>
      </c>
      <c r="R45" s="10">
        <f t="shared" si="9"/>
        <v>17397051.97</v>
      </c>
    </row>
    <row r="46" spans="2:18" ht="42.75" customHeight="1">
      <c r="B46" s="8" t="s">
        <v>42</v>
      </c>
      <c r="C46" s="97">
        <v>0</v>
      </c>
      <c r="D46" s="97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f t="shared" si="2"/>
        <v>0</v>
      </c>
      <c r="R46" s="10">
        <f t="shared" si="9"/>
        <v>0</v>
      </c>
    </row>
    <row r="47" spans="2:18" ht="33" customHeight="1">
      <c r="B47" s="8" t="s">
        <v>43</v>
      </c>
      <c r="C47" s="97">
        <v>105926658</v>
      </c>
      <c r="D47" s="97">
        <v>41457958</v>
      </c>
      <c r="E47" s="106">
        <v>413212.46</v>
      </c>
      <c r="F47" s="106">
        <v>2532401.92</v>
      </c>
      <c r="G47" s="106">
        <v>848073.41</v>
      </c>
      <c r="H47" s="106">
        <v>3585684.59</v>
      </c>
      <c r="I47" s="106">
        <v>915910.98</v>
      </c>
      <c r="J47" s="106">
        <v>1291401.01</v>
      </c>
      <c r="K47" s="106">
        <v>3488933.05</v>
      </c>
      <c r="L47" s="106">
        <v>1454196.08</v>
      </c>
      <c r="M47" s="106">
        <v>2626840.8</v>
      </c>
      <c r="N47" s="106">
        <v>947101.16</v>
      </c>
      <c r="O47" s="106">
        <v>171439.84</v>
      </c>
      <c r="P47" s="106">
        <v>0</v>
      </c>
      <c r="Q47" s="106">
        <f t="shared" si="2"/>
        <v>18275195.299999997</v>
      </c>
      <c r="R47" s="10">
        <f t="shared" si="9"/>
        <v>14529813.499999998</v>
      </c>
    </row>
    <row r="48" spans="2:20" ht="33" customHeight="1">
      <c r="B48" s="11" t="s">
        <v>44</v>
      </c>
      <c r="C48" s="5">
        <f aca="true" t="shared" si="10" ref="C48:Q48">C49+C50+C53+C54+C55+C56+C57+C58</f>
        <v>2209122410</v>
      </c>
      <c r="D48" s="5">
        <f t="shared" si="10"/>
        <v>8875023617</v>
      </c>
      <c r="E48" s="105">
        <f t="shared" si="10"/>
        <v>111026109</v>
      </c>
      <c r="F48" s="105">
        <f t="shared" si="10"/>
        <v>117211116</v>
      </c>
      <c r="G48" s="105">
        <f t="shared" si="10"/>
        <v>354793098.19</v>
      </c>
      <c r="H48" s="105">
        <f t="shared" si="10"/>
        <v>122828783.16</v>
      </c>
      <c r="I48" s="105">
        <f t="shared" si="10"/>
        <v>242880871.82</v>
      </c>
      <c r="J48" s="105">
        <f t="shared" si="10"/>
        <v>212488268.45999998</v>
      </c>
      <c r="K48" s="105">
        <f t="shared" si="10"/>
        <v>158928834.75</v>
      </c>
      <c r="L48" s="105">
        <f t="shared" si="10"/>
        <v>957028465.66</v>
      </c>
      <c r="M48" s="105">
        <f t="shared" si="10"/>
        <v>944600592.46</v>
      </c>
      <c r="N48" s="105">
        <f t="shared" si="10"/>
        <v>1137754836.99</v>
      </c>
      <c r="O48" s="105">
        <f t="shared" si="10"/>
        <v>2741002006.36</v>
      </c>
      <c r="P48" s="105">
        <f t="shared" si="10"/>
        <v>0</v>
      </c>
      <c r="Q48" s="105">
        <f t="shared" si="10"/>
        <v>7100542982.849999</v>
      </c>
      <c r="R48" s="6">
        <f>SUM(E48:L48)</f>
        <v>2277185547.04</v>
      </c>
      <c r="T48" s="90"/>
    </row>
    <row r="49" spans="2:18" ht="32.25" customHeight="1">
      <c r="B49" s="8" t="s">
        <v>45</v>
      </c>
      <c r="C49" s="97">
        <v>177559188</v>
      </c>
      <c r="D49" s="97">
        <v>183188664</v>
      </c>
      <c r="E49" s="106">
        <v>0</v>
      </c>
      <c r="F49" s="106">
        <v>0</v>
      </c>
      <c r="G49" s="106">
        <v>660832.33</v>
      </c>
      <c r="H49" s="106">
        <v>501000</v>
      </c>
      <c r="I49" s="106">
        <v>2339164.99</v>
      </c>
      <c r="J49" s="106">
        <v>75000</v>
      </c>
      <c r="K49" s="106">
        <v>884999</v>
      </c>
      <c r="L49" s="106">
        <v>20885426.66</v>
      </c>
      <c r="M49" s="106">
        <v>28776254.18</v>
      </c>
      <c r="N49" s="106">
        <v>4784102</v>
      </c>
      <c r="O49" s="106">
        <v>26577895.76</v>
      </c>
      <c r="P49" s="106">
        <v>0</v>
      </c>
      <c r="Q49" s="106">
        <f t="shared" si="2"/>
        <v>85484674.92</v>
      </c>
      <c r="R49" s="10">
        <f>SUM(E49:L49)</f>
        <v>25346422.98</v>
      </c>
    </row>
    <row r="50" spans="2:18" ht="31.5" customHeight="1" thickBot="1">
      <c r="B50" s="12" t="s">
        <v>46</v>
      </c>
      <c r="C50" s="99">
        <v>1204053725</v>
      </c>
      <c r="D50" s="99">
        <v>1314325455</v>
      </c>
      <c r="E50" s="13">
        <v>87930256</v>
      </c>
      <c r="F50" s="13">
        <v>94115263</v>
      </c>
      <c r="G50" s="13">
        <v>99705952</v>
      </c>
      <c r="H50" s="13">
        <v>88508710</v>
      </c>
      <c r="I50" s="13">
        <v>99705952</v>
      </c>
      <c r="J50" s="13">
        <v>111882880.07</v>
      </c>
      <c r="K50" s="13">
        <v>107025211</v>
      </c>
      <c r="L50" s="13">
        <v>94107331</v>
      </c>
      <c r="M50" s="13">
        <v>96277337.29</v>
      </c>
      <c r="N50" s="13">
        <v>96656381.94</v>
      </c>
      <c r="O50" s="13">
        <v>131465192.76</v>
      </c>
      <c r="P50" s="13">
        <v>0</v>
      </c>
      <c r="Q50" s="13">
        <f t="shared" si="2"/>
        <v>1107380467.06</v>
      </c>
      <c r="R50" s="14">
        <f>SUM(E50:L50)</f>
        <v>782981555.0699999</v>
      </c>
    </row>
    <row r="51" spans="2:18" ht="12" customHeight="1">
      <c r="B51" s="15"/>
      <c r="C51" s="100"/>
      <c r="D51" s="100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">
        <f aca="true" t="shared" si="11" ref="R51:R52">SUM(E51:G51)</f>
        <v>0</v>
      </c>
    </row>
    <row r="52" spans="2:18" ht="11.25" customHeight="1" thickBot="1">
      <c r="B52" s="15"/>
      <c r="C52" s="100"/>
      <c r="D52" s="100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">
        <f t="shared" si="11"/>
        <v>0</v>
      </c>
    </row>
    <row r="53" spans="2:18" ht="41.25" customHeight="1">
      <c r="B53" s="16" t="s">
        <v>47</v>
      </c>
      <c r="C53" s="101">
        <v>0</v>
      </c>
      <c r="D53" s="101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35000000</v>
      </c>
      <c r="N53" s="17">
        <v>0</v>
      </c>
      <c r="O53" s="17">
        <v>0</v>
      </c>
      <c r="P53" s="17">
        <v>0</v>
      </c>
      <c r="Q53" s="17">
        <f t="shared" si="2"/>
        <v>35000000</v>
      </c>
      <c r="R53" s="18">
        <f>SUM(E53:L53)</f>
        <v>0</v>
      </c>
    </row>
    <row r="54" spans="2:18" ht="41.25" customHeight="1">
      <c r="B54" s="8" t="s">
        <v>48</v>
      </c>
      <c r="C54" s="97"/>
      <c r="D54" s="97"/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23095853</v>
      </c>
      <c r="N54" s="106">
        <v>0</v>
      </c>
      <c r="O54" s="106">
        <v>0</v>
      </c>
      <c r="P54" s="106">
        <v>0</v>
      </c>
      <c r="Q54" s="106">
        <f t="shared" si="2"/>
        <v>23095853</v>
      </c>
      <c r="R54" s="10">
        <f>SUM(E54:L54)</f>
        <v>0</v>
      </c>
    </row>
    <row r="55" spans="2:18" ht="41.25" customHeight="1">
      <c r="B55" s="8" t="s">
        <v>49</v>
      </c>
      <c r="C55" s="97">
        <v>798874606</v>
      </c>
      <c r="D55" s="97">
        <v>308383026</v>
      </c>
      <c r="E55" s="106">
        <v>23095853</v>
      </c>
      <c r="F55" s="106">
        <v>23095853</v>
      </c>
      <c r="G55" s="106">
        <v>23095853</v>
      </c>
      <c r="H55" s="106">
        <v>4483113.07</v>
      </c>
      <c r="I55" s="106">
        <v>40849684.55</v>
      </c>
      <c r="J55" s="106">
        <v>4292007.92</v>
      </c>
      <c r="K55" s="106">
        <v>42853869</v>
      </c>
      <c r="L55" s="106">
        <v>23095853</v>
      </c>
      <c r="M55" s="106">
        <v>0</v>
      </c>
      <c r="N55" s="106">
        <v>253337837</v>
      </c>
      <c r="O55" s="106">
        <v>46191696</v>
      </c>
      <c r="P55" s="106">
        <v>0</v>
      </c>
      <c r="Q55" s="106">
        <f t="shared" si="2"/>
        <v>484391619.53999996</v>
      </c>
      <c r="R55" s="10">
        <f aca="true" t="shared" si="12" ref="R55:R58">SUM(E55:L55)</f>
        <v>184862086.54</v>
      </c>
    </row>
    <row r="56" spans="2:18" ht="41.25" customHeight="1">
      <c r="B56" s="8" t="s">
        <v>50</v>
      </c>
      <c r="C56" s="97"/>
      <c r="D56" s="97">
        <v>7040491581</v>
      </c>
      <c r="E56" s="106">
        <v>0</v>
      </c>
      <c r="F56" s="106">
        <v>0</v>
      </c>
      <c r="G56" s="106">
        <v>229146564.72</v>
      </c>
      <c r="H56" s="106">
        <v>29147480.92</v>
      </c>
      <c r="I56" s="106">
        <v>83617399.9</v>
      </c>
      <c r="J56" s="106">
        <v>96238380.47</v>
      </c>
      <c r="K56" s="106">
        <v>8164755.75</v>
      </c>
      <c r="L56" s="106">
        <v>818025030.49</v>
      </c>
      <c r="M56" s="106">
        <v>761451147.99</v>
      </c>
      <c r="N56" s="106">
        <v>782976516.05</v>
      </c>
      <c r="O56" s="106">
        <v>2536767221.84</v>
      </c>
      <c r="P56" s="106">
        <v>0</v>
      </c>
      <c r="Q56" s="106">
        <f>E56+F56+G56+H56+I56+J56+K56+L56+M56+N56+O56+P56</f>
        <v>5345534498.13</v>
      </c>
      <c r="R56" s="10">
        <f t="shared" si="12"/>
        <v>1264339612.25</v>
      </c>
    </row>
    <row r="57" spans="2:18" ht="32.25" customHeight="1">
      <c r="B57" s="8" t="s">
        <v>51</v>
      </c>
      <c r="C57" s="97">
        <v>28634891</v>
      </c>
      <c r="D57" s="97">
        <v>28634891</v>
      </c>
      <c r="E57" s="106">
        <v>0</v>
      </c>
      <c r="F57" s="106">
        <v>0</v>
      </c>
      <c r="G57" s="106">
        <v>2183896.14</v>
      </c>
      <c r="H57" s="106">
        <v>188479.17</v>
      </c>
      <c r="I57" s="106">
        <v>16368670.38</v>
      </c>
      <c r="J57" s="106">
        <v>0</v>
      </c>
      <c r="K57" s="106">
        <v>0</v>
      </c>
      <c r="L57" s="106">
        <v>914824.51</v>
      </c>
      <c r="M57" s="106">
        <v>0</v>
      </c>
      <c r="N57" s="106">
        <v>0</v>
      </c>
      <c r="O57" s="106">
        <v>0</v>
      </c>
      <c r="P57" s="106">
        <v>0</v>
      </c>
      <c r="Q57" s="106">
        <f t="shared" si="2"/>
        <v>19655870.200000003</v>
      </c>
      <c r="R57" s="10">
        <f t="shared" si="12"/>
        <v>19655870.200000003</v>
      </c>
    </row>
    <row r="58" spans="2:18" ht="43.5" customHeight="1">
      <c r="B58" s="8" t="s">
        <v>52</v>
      </c>
      <c r="C58" s="97"/>
      <c r="D58" s="97"/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f t="shared" si="2"/>
        <v>0</v>
      </c>
      <c r="R58" s="10">
        <f t="shared" si="12"/>
        <v>0</v>
      </c>
    </row>
    <row r="59" spans="2:18" ht="30" customHeight="1">
      <c r="B59" s="11" t="s">
        <v>53</v>
      </c>
      <c r="C59" s="5">
        <f aca="true" t="shared" si="13" ref="C59:D59">C60+C61+C62-C63+C64+C65+C66</f>
        <v>35000000</v>
      </c>
      <c r="D59" s="5">
        <f t="shared" si="13"/>
        <v>35000000</v>
      </c>
      <c r="E59" s="105">
        <f>E60+E61+E62-E63+E64+E65+E66</f>
        <v>0</v>
      </c>
      <c r="F59" s="105">
        <f>F60+F61+F62-F63+F64+F65+F66</f>
        <v>0</v>
      </c>
      <c r="G59" s="105">
        <f>G60+G61+G62-G63+G64+G65+G66</f>
        <v>4999998</v>
      </c>
      <c r="H59" s="105">
        <f aca="true" t="shared" si="14" ref="H59:Q59">H60+H61+H62-H63+H64+H65+H66</f>
        <v>666666</v>
      </c>
      <c r="I59" s="105">
        <f t="shared" si="14"/>
        <v>5222220.88</v>
      </c>
      <c r="J59" s="105">
        <f t="shared" si="14"/>
        <v>1111110.45</v>
      </c>
      <c r="K59" s="105">
        <f t="shared" si="14"/>
        <v>666666</v>
      </c>
      <c r="L59" s="105">
        <f t="shared" si="14"/>
        <v>3000000</v>
      </c>
      <c r="M59" s="105">
        <f t="shared" si="14"/>
        <v>666666</v>
      </c>
      <c r="N59" s="105">
        <f t="shared" si="14"/>
        <v>1666666</v>
      </c>
      <c r="O59" s="105">
        <f t="shared" si="14"/>
        <v>313026386.92</v>
      </c>
      <c r="P59" s="105">
        <f>P60+P61+P62-P63+P64+P65+P66</f>
        <v>0</v>
      </c>
      <c r="Q59" s="105">
        <f t="shared" si="14"/>
        <v>331026380.25</v>
      </c>
      <c r="R59" s="6">
        <f>SUM(E59:L59)</f>
        <v>15666661.329999998</v>
      </c>
    </row>
    <row r="60" spans="2:18" ht="46.5" customHeight="1">
      <c r="B60" s="8" t="s">
        <v>54</v>
      </c>
      <c r="C60" s="97"/>
      <c r="D60" s="97"/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f t="shared" si="2"/>
        <v>0</v>
      </c>
      <c r="R60" s="10">
        <f>SUM(E60:L60)</f>
        <v>0</v>
      </c>
    </row>
    <row r="61" spans="2:18" ht="46.5" customHeight="1">
      <c r="B61" s="8" t="s">
        <v>55</v>
      </c>
      <c r="C61" s="97">
        <v>35000000</v>
      </c>
      <c r="D61" s="97">
        <v>35000000</v>
      </c>
      <c r="E61" s="106">
        <v>0</v>
      </c>
      <c r="F61" s="106">
        <v>0</v>
      </c>
      <c r="G61" s="106">
        <v>4999998</v>
      </c>
      <c r="H61" s="106">
        <v>666666</v>
      </c>
      <c r="I61" s="106">
        <v>5222220.88</v>
      </c>
      <c r="J61" s="106">
        <v>1111110.45</v>
      </c>
      <c r="K61" s="106">
        <v>666666</v>
      </c>
      <c r="L61" s="106">
        <v>3000000</v>
      </c>
      <c r="M61" s="106">
        <v>666666</v>
      </c>
      <c r="N61" s="106">
        <v>1666666</v>
      </c>
      <c r="O61" s="106">
        <v>313026386.92</v>
      </c>
      <c r="P61" s="106">
        <v>0</v>
      </c>
      <c r="Q61" s="106">
        <f t="shared" si="2"/>
        <v>331026380.25</v>
      </c>
      <c r="R61" s="10">
        <f aca="true" t="shared" si="15" ref="R61:R66">SUM(E61:L61)</f>
        <v>15666661.329999998</v>
      </c>
    </row>
    <row r="62" spans="2:18" ht="46.5" customHeight="1">
      <c r="B62" s="8" t="s">
        <v>56</v>
      </c>
      <c r="C62" s="97">
        <v>0</v>
      </c>
      <c r="D62" s="97">
        <v>0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f t="shared" si="2"/>
        <v>0</v>
      </c>
      <c r="R62" s="10">
        <f t="shared" si="15"/>
        <v>0</v>
      </c>
    </row>
    <row r="63" spans="2:18" ht="46.5" customHeight="1">
      <c r="B63" s="8" t="s">
        <v>57</v>
      </c>
      <c r="C63" s="97">
        <v>0</v>
      </c>
      <c r="D63" s="97">
        <v>0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f t="shared" si="2"/>
        <v>0</v>
      </c>
      <c r="R63" s="10">
        <f t="shared" si="15"/>
        <v>0</v>
      </c>
    </row>
    <row r="64" spans="2:18" ht="42.75" customHeight="1">
      <c r="B64" s="8" t="s">
        <v>58</v>
      </c>
      <c r="C64" s="97">
        <v>0</v>
      </c>
      <c r="D64" s="97">
        <v>0</v>
      </c>
      <c r="E64" s="106">
        <v>0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f t="shared" si="2"/>
        <v>0</v>
      </c>
      <c r="R64" s="10">
        <f t="shared" si="15"/>
        <v>0</v>
      </c>
    </row>
    <row r="65" spans="2:18" ht="42.75" customHeight="1">
      <c r="B65" s="8" t="s">
        <v>59</v>
      </c>
      <c r="C65" s="97">
        <v>0</v>
      </c>
      <c r="D65" s="97">
        <v>0</v>
      </c>
      <c r="E65" s="106">
        <v>0</v>
      </c>
      <c r="F65" s="106">
        <v>0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f t="shared" si="2"/>
        <v>0</v>
      </c>
      <c r="R65" s="10">
        <f t="shared" si="15"/>
        <v>0</v>
      </c>
    </row>
    <row r="66" spans="2:18" ht="32.25" customHeight="1">
      <c r="B66" s="8" t="s">
        <v>60</v>
      </c>
      <c r="C66" s="97">
        <v>0</v>
      </c>
      <c r="D66" s="97">
        <v>0</v>
      </c>
      <c r="E66" s="106">
        <v>0</v>
      </c>
      <c r="F66" s="106">
        <v>0</v>
      </c>
      <c r="G66" s="106">
        <v>0</v>
      </c>
      <c r="H66" s="106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06">
        <f t="shared" si="2"/>
        <v>0</v>
      </c>
      <c r="R66" s="10">
        <f t="shared" si="15"/>
        <v>0</v>
      </c>
    </row>
    <row r="67" spans="2:18" ht="32.25" customHeight="1">
      <c r="B67" s="11" t="s">
        <v>61</v>
      </c>
      <c r="C67" s="5">
        <f aca="true" t="shared" si="16" ref="C67:D67">C68+C69+C70+C71+C72+C73+C74+C75+C76</f>
        <v>102387097</v>
      </c>
      <c r="D67" s="5">
        <f t="shared" si="16"/>
        <v>82627272</v>
      </c>
      <c r="E67" s="105">
        <f>E68+E69+E70+E71+E72+E73+E74+E75+E76</f>
        <v>0</v>
      </c>
      <c r="F67" s="105">
        <f>F68+F69+F70+F71+F72+F73+F74+F75+F76</f>
        <v>0</v>
      </c>
      <c r="G67" s="105">
        <f>G68+G69+G70+G71+G72+G73+G74+G75+G76</f>
        <v>3201811.9899999998</v>
      </c>
      <c r="H67" s="105">
        <f>H68+H69+H70+H71+H72+H73+H74+H75+H76</f>
        <v>447798.62</v>
      </c>
      <c r="I67" s="105">
        <f aca="true" t="shared" si="17" ref="I67:P67">I68+I69+I70+I71+I72+I73+I74+I75+I76</f>
        <v>1064636.42</v>
      </c>
      <c r="J67" s="105">
        <f t="shared" si="17"/>
        <v>1092121.99</v>
      </c>
      <c r="K67" s="105">
        <f t="shared" si="17"/>
        <v>38780.7</v>
      </c>
      <c r="L67" s="105">
        <f t="shared" si="17"/>
        <v>0</v>
      </c>
      <c r="M67" s="105">
        <f t="shared" si="17"/>
        <v>652189.0700000001</v>
      </c>
      <c r="N67" s="105">
        <f t="shared" si="17"/>
        <v>1326820.4</v>
      </c>
      <c r="O67" s="105">
        <f t="shared" si="17"/>
        <v>1988466.18</v>
      </c>
      <c r="P67" s="105">
        <f t="shared" si="17"/>
        <v>0</v>
      </c>
      <c r="Q67" s="105">
        <f>Q68+Q69+Q70+Q71+Q72+Q73+Q74+Q75+Q76</f>
        <v>9812625.37</v>
      </c>
      <c r="R67" s="6">
        <f>SUM(E67:L67)</f>
        <v>5845149.72</v>
      </c>
    </row>
    <row r="68" spans="2:18" ht="25.5" customHeight="1">
      <c r="B68" s="8" t="s">
        <v>62</v>
      </c>
      <c r="C68" s="97">
        <v>58021072</v>
      </c>
      <c r="D68" s="97">
        <v>36014346.8</v>
      </c>
      <c r="E68" s="106">
        <v>0</v>
      </c>
      <c r="F68" s="106">
        <v>0</v>
      </c>
      <c r="G68" s="106">
        <v>28744.8</v>
      </c>
      <c r="H68" s="106">
        <v>0</v>
      </c>
      <c r="I68" s="106">
        <v>337836.41</v>
      </c>
      <c r="J68" s="106">
        <v>1058941.96</v>
      </c>
      <c r="K68" s="106">
        <v>0</v>
      </c>
      <c r="L68" s="106">
        <v>0</v>
      </c>
      <c r="M68" s="106">
        <v>492889.07</v>
      </c>
      <c r="N68" s="106">
        <v>1310830.4</v>
      </c>
      <c r="O68" s="106">
        <v>1988466.18</v>
      </c>
      <c r="P68" s="106">
        <v>0</v>
      </c>
      <c r="Q68" s="106">
        <f aca="true" t="shared" si="18" ref="Q68:Q76">E68+F68+G68+H68+I68+J68+K68+L68+M68+N68+O68+P68</f>
        <v>5217708.819999999</v>
      </c>
      <c r="R68" s="10">
        <f>SUM(E68:L68)</f>
        <v>1425523.17</v>
      </c>
    </row>
    <row r="69" spans="2:18" ht="36" customHeight="1">
      <c r="B69" s="8" t="s">
        <v>63</v>
      </c>
      <c r="C69" s="97">
        <v>546500</v>
      </c>
      <c r="D69" s="97">
        <v>1931260</v>
      </c>
      <c r="E69" s="106">
        <v>0</v>
      </c>
      <c r="F69" s="106">
        <v>0</v>
      </c>
      <c r="G69" s="106">
        <v>51176.6</v>
      </c>
      <c r="H69" s="106">
        <v>381482.31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f t="shared" si="18"/>
        <v>432658.91</v>
      </c>
      <c r="R69" s="10">
        <f aca="true" t="shared" si="19" ref="R69:R81">SUM(E69:L69)</f>
        <v>432658.91</v>
      </c>
    </row>
    <row r="70" spans="2:18" ht="33.75" customHeight="1">
      <c r="B70" s="8" t="s">
        <v>64</v>
      </c>
      <c r="C70" s="97"/>
      <c r="D70" s="97">
        <v>50000</v>
      </c>
      <c r="E70" s="106">
        <v>0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f t="shared" si="18"/>
        <v>0</v>
      </c>
      <c r="R70" s="10">
        <f t="shared" si="19"/>
        <v>0</v>
      </c>
    </row>
    <row r="71" spans="2:18" ht="44.25" customHeight="1">
      <c r="B71" s="8" t="s">
        <v>65</v>
      </c>
      <c r="C71" s="97">
        <v>30200001</v>
      </c>
      <c r="D71" s="97">
        <v>32700001</v>
      </c>
      <c r="E71" s="106">
        <v>0</v>
      </c>
      <c r="F71" s="106">
        <v>0</v>
      </c>
      <c r="G71" s="106">
        <v>2255000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f t="shared" si="18"/>
        <v>2255000</v>
      </c>
      <c r="R71" s="10">
        <f t="shared" si="19"/>
        <v>2255000</v>
      </c>
    </row>
    <row r="72" spans="2:18" ht="35.25" customHeight="1">
      <c r="B72" s="8" t="s">
        <v>66</v>
      </c>
      <c r="C72" s="97">
        <v>3470444</v>
      </c>
      <c r="D72" s="97">
        <v>6582584.2</v>
      </c>
      <c r="E72" s="106">
        <v>0</v>
      </c>
      <c r="F72" s="106">
        <v>0</v>
      </c>
      <c r="G72" s="106">
        <v>747710.59</v>
      </c>
      <c r="H72" s="106">
        <v>66316.31</v>
      </c>
      <c r="I72" s="106">
        <v>726800.01</v>
      </c>
      <c r="J72" s="106">
        <v>33180.03</v>
      </c>
      <c r="K72" s="106">
        <v>38780.7</v>
      </c>
      <c r="L72" s="106">
        <v>0</v>
      </c>
      <c r="M72" s="106">
        <v>0</v>
      </c>
      <c r="N72" s="106">
        <v>15990</v>
      </c>
      <c r="O72" s="106">
        <v>0</v>
      </c>
      <c r="P72" s="106">
        <v>0</v>
      </c>
      <c r="Q72" s="106">
        <f t="shared" si="18"/>
        <v>1628777.64</v>
      </c>
      <c r="R72" s="10">
        <f t="shared" si="19"/>
        <v>1612787.64</v>
      </c>
    </row>
    <row r="73" spans="2:18" ht="30.75" customHeight="1">
      <c r="B73" s="8" t="s">
        <v>67</v>
      </c>
      <c r="C73" s="97">
        <v>2203564</v>
      </c>
      <c r="D73" s="97">
        <v>2103564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f t="shared" si="18"/>
        <v>0</v>
      </c>
      <c r="R73" s="10">
        <f t="shared" si="19"/>
        <v>0</v>
      </c>
    </row>
    <row r="74" spans="2:18" ht="30.75" customHeight="1">
      <c r="B74" s="8" t="s">
        <v>68</v>
      </c>
      <c r="C74" s="97"/>
      <c r="D74" s="97"/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f t="shared" si="18"/>
        <v>0</v>
      </c>
      <c r="R74" s="10">
        <f t="shared" si="19"/>
        <v>0</v>
      </c>
    </row>
    <row r="75" spans="2:18" ht="30" customHeight="1">
      <c r="B75" s="8" t="s">
        <v>69</v>
      </c>
      <c r="C75" s="97">
        <v>7945516</v>
      </c>
      <c r="D75" s="97">
        <v>2945516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f t="shared" si="18"/>
        <v>0</v>
      </c>
      <c r="R75" s="10">
        <f t="shared" si="19"/>
        <v>0</v>
      </c>
    </row>
    <row r="76" spans="2:18" ht="50.25" customHeight="1">
      <c r="B76" s="8" t="s">
        <v>70</v>
      </c>
      <c r="C76" s="97"/>
      <c r="D76" s="97">
        <v>300000</v>
      </c>
      <c r="E76" s="106">
        <v>0</v>
      </c>
      <c r="F76" s="106">
        <v>0</v>
      </c>
      <c r="G76" s="106">
        <v>119180</v>
      </c>
      <c r="H76" s="106">
        <v>0</v>
      </c>
      <c r="I76" s="106">
        <v>0</v>
      </c>
      <c r="J76" s="106">
        <v>0</v>
      </c>
      <c r="K76" s="106">
        <v>0</v>
      </c>
      <c r="L76" s="106">
        <v>0</v>
      </c>
      <c r="M76" s="106">
        <v>159300</v>
      </c>
      <c r="N76" s="106">
        <v>0</v>
      </c>
      <c r="O76" s="106">
        <v>0</v>
      </c>
      <c r="P76" s="106">
        <v>0</v>
      </c>
      <c r="Q76" s="106">
        <f t="shared" si="18"/>
        <v>278480</v>
      </c>
      <c r="R76" s="10">
        <f t="shared" si="19"/>
        <v>119180</v>
      </c>
    </row>
    <row r="77" spans="2:18" ht="28.5" customHeight="1">
      <c r="B77" s="11" t="s">
        <v>71</v>
      </c>
      <c r="C77" s="5">
        <f aca="true" t="shared" si="20" ref="C77:D77">C78+C79+C80-C81</f>
        <v>1200000</v>
      </c>
      <c r="D77" s="5">
        <f t="shared" si="20"/>
        <v>1200000</v>
      </c>
      <c r="E77" s="105">
        <f>E78+E79+E80-E81</f>
        <v>0</v>
      </c>
      <c r="F77" s="105">
        <f>F78+F79+F80-F81</f>
        <v>0</v>
      </c>
      <c r="G77" s="105">
        <f aca="true" t="shared" si="21" ref="G77:P77">G78+G79+G80-G81</f>
        <v>0</v>
      </c>
      <c r="H77" s="105">
        <f t="shared" si="21"/>
        <v>0</v>
      </c>
      <c r="I77" s="105">
        <f t="shared" si="21"/>
        <v>0</v>
      </c>
      <c r="J77" s="105">
        <f t="shared" si="21"/>
        <v>0</v>
      </c>
      <c r="K77" s="105">
        <f t="shared" si="21"/>
        <v>0</v>
      </c>
      <c r="L77" s="105">
        <f t="shared" si="21"/>
        <v>0</v>
      </c>
      <c r="M77" s="105">
        <f t="shared" si="21"/>
        <v>0</v>
      </c>
      <c r="N77" s="105">
        <f t="shared" si="21"/>
        <v>0</v>
      </c>
      <c r="O77" s="105">
        <f t="shared" si="21"/>
        <v>0</v>
      </c>
      <c r="P77" s="105">
        <f t="shared" si="21"/>
        <v>0</v>
      </c>
      <c r="Q77" s="105">
        <f>Q78+Q79+Q80-Q81</f>
        <v>0</v>
      </c>
      <c r="R77" s="10">
        <f t="shared" si="19"/>
        <v>0</v>
      </c>
    </row>
    <row r="78" spans="2:18" ht="24" customHeight="1">
      <c r="B78" s="8" t="s">
        <v>72</v>
      </c>
      <c r="C78" s="97">
        <v>1200000</v>
      </c>
      <c r="D78" s="97">
        <v>1200000</v>
      </c>
      <c r="E78" s="106">
        <v>0</v>
      </c>
      <c r="F78" s="106">
        <v>0</v>
      </c>
      <c r="G78" s="106">
        <v>0</v>
      </c>
      <c r="H78" s="106">
        <v>0</v>
      </c>
      <c r="I78" s="106">
        <v>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0</v>
      </c>
      <c r="Q78" s="106">
        <f>E78+F78+G78+H78+I78+J78+K78+L78+M78+N78+O78+P78</f>
        <v>0</v>
      </c>
      <c r="R78" s="10">
        <f t="shared" si="19"/>
        <v>0</v>
      </c>
    </row>
    <row r="79" spans="2:18" ht="29.25" customHeight="1">
      <c r="B79" s="8" t="s">
        <v>73</v>
      </c>
      <c r="C79" s="97"/>
      <c r="D79" s="97"/>
      <c r="E79" s="106">
        <v>0</v>
      </c>
      <c r="F79" s="106">
        <v>0</v>
      </c>
      <c r="G79" s="106">
        <v>0</v>
      </c>
      <c r="H79" s="106">
        <v>0</v>
      </c>
      <c r="I79" s="106">
        <v>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6">
        <f>E79+F79+G79+H79+I79+J79+K79+L79+M79+N79+O79+P79</f>
        <v>0</v>
      </c>
      <c r="R79" s="10">
        <f t="shared" si="19"/>
        <v>0</v>
      </c>
    </row>
    <row r="80" spans="2:18" ht="35.25" customHeight="1">
      <c r="B80" s="8" t="s">
        <v>74</v>
      </c>
      <c r="C80" s="97"/>
      <c r="D80" s="97"/>
      <c r="E80" s="106">
        <v>0</v>
      </c>
      <c r="F80" s="106">
        <v>0</v>
      </c>
      <c r="G80" s="106">
        <v>0</v>
      </c>
      <c r="H80" s="106">
        <v>0</v>
      </c>
      <c r="I80" s="106">
        <v>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f>E80+F80+G80+H80+I80+J80+K80+L80+M80+N80+O80+P80</f>
        <v>0</v>
      </c>
      <c r="R80" s="10">
        <f t="shared" si="19"/>
        <v>0</v>
      </c>
    </row>
    <row r="81" spans="2:18" ht="44.25" customHeight="1" thickBot="1">
      <c r="B81" s="12" t="s">
        <v>75</v>
      </c>
      <c r="C81" s="99"/>
      <c r="D81" s="99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f>E81+F81+G81+H81+I81+J81+K81+L81+M81+N81+O81+P81</f>
        <v>0</v>
      </c>
      <c r="R81" s="10">
        <f t="shared" si="19"/>
        <v>0</v>
      </c>
    </row>
    <row r="82" spans="2:18" ht="18" customHeight="1">
      <c r="B82" s="15"/>
      <c r="C82" s="100"/>
      <c r="D82" s="100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7"/>
    </row>
    <row r="83" spans="2:18" ht="12" customHeight="1" thickBot="1">
      <c r="B83" s="15"/>
      <c r="C83" s="100"/>
      <c r="D83" s="100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8"/>
    </row>
    <row r="84" spans="2:18" ht="33" customHeight="1">
      <c r="B84" s="19" t="s">
        <v>76</v>
      </c>
      <c r="C84" s="102"/>
      <c r="D84" s="102"/>
      <c r="E84" s="20">
        <f>E85+E86+E87+E88+E89</f>
        <v>0</v>
      </c>
      <c r="F84" s="20">
        <f aca="true" t="shared" si="22" ref="F84:P84">F85+F86+F87+F88+F89</f>
        <v>0</v>
      </c>
      <c r="G84" s="20">
        <f t="shared" si="22"/>
        <v>0</v>
      </c>
      <c r="H84" s="20">
        <f t="shared" si="22"/>
        <v>0</v>
      </c>
      <c r="I84" s="20">
        <f t="shared" si="22"/>
        <v>0</v>
      </c>
      <c r="J84" s="20">
        <f t="shared" si="22"/>
        <v>0</v>
      </c>
      <c r="K84" s="20">
        <f t="shared" si="22"/>
        <v>0</v>
      </c>
      <c r="L84" s="20">
        <f t="shared" si="22"/>
        <v>0</v>
      </c>
      <c r="M84" s="20">
        <f t="shared" si="22"/>
        <v>0</v>
      </c>
      <c r="N84" s="20">
        <f t="shared" si="22"/>
        <v>0</v>
      </c>
      <c r="O84" s="20">
        <f t="shared" si="22"/>
        <v>0</v>
      </c>
      <c r="P84" s="20">
        <f t="shared" si="22"/>
        <v>0</v>
      </c>
      <c r="Q84" s="20">
        <f>Q85+Q86+Q87+Q88+Q89</f>
        <v>0</v>
      </c>
      <c r="R84" s="21">
        <f aca="true" t="shared" si="23" ref="R84:R104">+E84</f>
        <v>0</v>
      </c>
    </row>
    <row r="85" spans="2:18" ht="30" customHeight="1">
      <c r="B85" s="8" t="s">
        <v>77</v>
      </c>
      <c r="C85" s="97"/>
      <c r="D85" s="97"/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f>E85+F85+G85+H85+I85+J85+K85+L85+M85+N85+O85+P85</f>
        <v>0</v>
      </c>
      <c r="R85" s="123">
        <f t="shared" si="23"/>
        <v>0</v>
      </c>
    </row>
    <row r="86" spans="2:18" ht="37.5" customHeight="1">
      <c r="B86" s="8" t="s">
        <v>78</v>
      </c>
      <c r="C86" s="97"/>
      <c r="D86" s="97"/>
      <c r="E86" s="106">
        <v>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f>E86+F86+G86+H86+I86+J86+K86+L86+M86+N86+O86+P86</f>
        <v>0</v>
      </c>
      <c r="R86" s="123">
        <f t="shared" si="23"/>
        <v>0</v>
      </c>
    </row>
    <row r="87" spans="2:18" ht="37.5" customHeight="1">
      <c r="B87" s="8" t="s">
        <v>79</v>
      </c>
      <c r="C87" s="97"/>
      <c r="D87" s="97"/>
      <c r="E87" s="106">
        <v>0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f>E87+F87+G87+H87+I87+J87+K87+L87+M87+N87+O87+P87</f>
        <v>0</v>
      </c>
      <c r="R87" s="123">
        <f t="shared" si="23"/>
        <v>0</v>
      </c>
    </row>
    <row r="88" spans="2:18" ht="30" customHeight="1">
      <c r="B88" s="8" t="s">
        <v>80</v>
      </c>
      <c r="C88" s="97"/>
      <c r="D88" s="97"/>
      <c r="E88" s="106">
        <v>0</v>
      </c>
      <c r="F88" s="106">
        <v>0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f>E88+F88+G88+H88+I88+J88+K88+L88+M88+N88+O88+P88</f>
        <v>0</v>
      </c>
      <c r="R88" s="123">
        <f t="shared" si="23"/>
        <v>0</v>
      </c>
    </row>
    <row r="89" spans="2:18" ht="30" customHeight="1">
      <c r="B89" s="8" t="s">
        <v>81</v>
      </c>
      <c r="C89" s="97"/>
      <c r="D89" s="97"/>
      <c r="E89" s="106">
        <v>0</v>
      </c>
      <c r="F89" s="106">
        <v>0</v>
      </c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f>E89+F89+G89+H89+I89+J89+K89+L89+M89+N89+O89+P89</f>
        <v>0</v>
      </c>
      <c r="R89" s="123">
        <f t="shared" si="23"/>
        <v>0</v>
      </c>
    </row>
    <row r="90" spans="2:18" ht="24.95" customHeight="1">
      <c r="B90" s="11" t="s">
        <v>82</v>
      </c>
      <c r="C90" s="98"/>
      <c r="D90" s="98"/>
      <c r="E90" s="105">
        <f>E91+E92+E93-E94</f>
        <v>0</v>
      </c>
      <c r="F90" s="105">
        <f>F91+F92+F93-F94</f>
        <v>0</v>
      </c>
      <c r="G90" s="105">
        <f>G91+G92+G93-G94</f>
        <v>0</v>
      </c>
      <c r="H90" s="105">
        <f aca="true" t="shared" si="24" ref="H90:P90">H91+H92+H93-H94</f>
        <v>0</v>
      </c>
      <c r="I90" s="105">
        <f t="shared" si="24"/>
        <v>0</v>
      </c>
      <c r="J90" s="105">
        <f t="shared" si="24"/>
        <v>0</v>
      </c>
      <c r="K90" s="105">
        <f t="shared" si="24"/>
        <v>0</v>
      </c>
      <c r="L90" s="105">
        <f t="shared" si="24"/>
        <v>0</v>
      </c>
      <c r="M90" s="105">
        <f t="shared" si="24"/>
        <v>0</v>
      </c>
      <c r="N90" s="105">
        <f t="shared" si="24"/>
        <v>0</v>
      </c>
      <c r="O90" s="105">
        <f t="shared" si="24"/>
        <v>0</v>
      </c>
      <c r="P90" s="105">
        <f t="shared" si="24"/>
        <v>0</v>
      </c>
      <c r="Q90" s="105">
        <f>Q91+Q92+Q93-Q94</f>
        <v>0</v>
      </c>
      <c r="R90" s="123">
        <f t="shared" si="23"/>
        <v>0</v>
      </c>
    </row>
    <row r="91" spans="2:18" ht="24.95" customHeight="1">
      <c r="B91" s="8" t="s">
        <v>83</v>
      </c>
      <c r="C91" s="97"/>
      <c r="D91" s="97"/>
      <c r="E91" s="106">
        <v>0</v>
      </c>
      <c r="F91" s="106">
        <v>0</v>
      </c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f>E91+F91+G91+H91+I91+J91+K91+L91+M91+N91+O91+P91</f>
        <v>0</v>
      </c>
      <c r="R91" s="123">
        <f t="shared" si="23"/>
        <v>0</v>
      </c>
    </row>
    <row r="92" spans="2:18" ht="24.95" customHeight="1">
      <c r="B92" s="8" t="s">
        <v>84</v>
      </c>
      <c r="C92" s="97"/>
      <c r="D92" s="97"/>
      <c r="E92" s="106">
        <v>0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f>E92+F92+G92+H92+I92+J92+K92+L92+M92+N92+O92+P92</f>
        <v>0</v>
      </c>
      <c r="R92" s="123">
        <f t="shared" si="23"/>
        <v>0</v>
      </c>
    </row>
    <row r="93" spans="2:18" ht="24.95" customHeight="1">
      <c r="B93" s="8" t="s">
        <v>85</v>
      </c>
      <c r="C93" s="97"/>
      <c r="D93" s="97"/>
      <c r="E93" s="106">
        <v>0</v>
      </c>
      <c r="F93" s="106">
        <v>0</v>
      </c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f>E93+F93+G93+H93+I93+J93+K93+L93+M93+N93+O93+P93</f>
        <v>0</v>
      </c>
      <c r="R93" s="123">
        <f t="shared" si="23"/>
        <v>0</v>
      </c>
    </row>
    <row r="94" spans="2:18" ht="39" customHeight="1">
      <c r="B94" s="8" t="s">
        <v>86</v>
      </c>
      <c r="C94" s="97"/>
      <c r="D94" s="97"/>
      <c r="E94" s="106">
        <v>0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f>E94+F94+G94+H94+I94+J94+K94+L94+M94+N94+O94+P94</f>
        <v>0</v>
      </c>
      <c r="R94" s="123">
        <f t="shared" si="23"/>
        <v>0</v>
      </c>
    </row>
    <row r="95" spans="2:20" ht="28.5" customHeight="1" thickBot="1">
      <c r="B95" s="22" t="s">
        <v>87</v>
      </c>
      <c r="C95" s="103">
        <f>+C22+C28+C38+C59+C67+C77+C48</f>
        <v>6714043346</v>
      </c>
      <c r="D95" s="103">
        <f>+D22+D28+D38+D59+D67+D77+D48</f>
        <v>13598778716</v>
      </c>
      <c r="E95" s="23">
        <f>E22+E28+E38+E48+E59+E67+E77+E84+E90</f>
        <v>255464607.8</v>
      </c>
      <c r="F95" s="23">
        <f>F22+F28+F38+F48+F59+F67+F77+F84+F90</f>
        <v>329821169.74</v>
      </c>
      <c r="G95" s="23">
        <f>G22+G28+G38+G48+G59+G67+G77+G84+G90</f>
        <v>554476871.72</v>
      </c>
      <c r="H95" s="23">
        <f aca="true" t="shared" si="25" ref="H95:P95">H22+H28+H38+H48+H59+H67</f>
        <v>356247205.28</v>
      </c>
      <c r="I95" s="23">
        <f t="shared" si="25"/>
        <v>428327562.45</v>
      </c>
      <c r="J95" s="23">
        <f t="shared" si="25"/>
        <v>413508313.17</v>
      </c>
      <c r="K95" s="23">
        <f t="shared" si="25"/>
        <v>360949038.28</v>
      </c>
      <c r="L95" s="23">
        <f t="shared" si="25"/>
        <v>1204267778.77</v>
      </c>
      <c r="M95" s="23">
        <f t="shared" si="25"/>
        <v>1267247686.18</v>
      </c>
      <c r="N95" s="23">
        <f t="shared" si="25"/>
        <v>1373029102.89</v>
      </c>
      <c r="O95" s="23">
        <f t="shared" si="25"/>
        <v>3327648517.9500003</v>
      </c>
      <c r="P95" s="23">
        <f t="shared" si="25"/>
        <v>0</v>
      </c>
      <c r="Q95" s="23">
        <f>Q22+Q28+Q38+Q48+Q59+Q67+Q77+Q84+Q90</f>
        <v>9870987854.230001</v>
      </c>
      <c r="R95" s="24">
        <f>+R77+R67+R59+R48+R38+R28+R22</f>
        <v>6389065207.48</v>
      </c>
      <c r="T95" s="89"/>
    </row>
    <row r="96" spans="2:18" ht="28.5" customHeight="1">
      <c r="B96" s="25" t="s">
        <v>88</v>
      </c>
      <c r="C96" s="77"/>
      <c r="D96" s="77"/>
      <c r="E96" s="26">
        <f aca="true" t="shared" si="26" ref="E96:O96">E97+E100+E103</f>
        <v>0</v>
      </c>
      <c r="F96" s="26">
        <f t="shared" si="26"/>
        <v>0</v>
      </c>
      <c r="G96" s="26">
        <f t="shared" si="26"/>
        <v>0</v>
      </c>
      <c r="H96" s="27">
        <f t="shared" si="26"/>
        <v>0</v>
      </c>
      <c r="I96" s="27">
        <f t="shared" si="26"/>
        <v>0</v>
      </c>
      <c r="J96" s="27">
        <f t="shared" si="26"/>
        <v>0</v>
      </c>
      <c r="K96" s="27">
        <f t="shared" si="26"/>
        <v>0</v>
      </c>
      <c r="L96" s="27">
        <f t="shared" si="26"/>
        <v>0</v>
      </c>
      <c r="M96" s="27">
        <f t="shared" si="26"/>
        <v>0</v>
      </c>
      <c r="N96" s="27">
        <f t="shared" si="26"/>
        <v>0</v>
      </c>
      <c r="O96" s="27">
        <f t="shared" si="26"/>
        <v>0</v>
      </c>
      <c r="P96" s="27">
        <f>P97+P100+P103</f>
        <v>0</v>
      </c>
      <c r="Q96" s="17">
        <f aca="true" t="shared" si="27" ref="Q96:Q104">E96+F96+G96+H96+I96+J96+K96+L96+M96+N96+O96+P96</f>
        <v>0</v>
      </c>
      <c r="R96" s="123">
        <f t="shared" si="23"/>
        <v>0</v>
      </c>
    </row>
    <row r="97" spans="2:18" ht="28.5" customHeight="1">
      <c r="B97" s="11" t="s">
        <v>89</v>
      </c>
      <c r="C97" s="76"/>
      <c r="D97" s="76"/>
      <c r="E97" s="106">
        <f aca="true" t="shared" si="28" ref="E97:O97">E98+E99</f>
        <v>0</v>
      </c>
      <c r="F97" s="106">
        <f t="shared" si="28"/>
        <v>0</v>
      </c>
      <c r="G97" s="106">
        <f t="shared" si="28"/>
        <v>0</v>
      </c>
      <c r="H97" s="124">
        <f t="shared" si="28"/>
        <v>0</v>
      </c>
      <c r="I97" s="124">
        <f t="shared" si="28"/>
        <v>0</v>
      </c>
      <c r="J97" s="124">
        <f t="shared" si="28"/>
        <v>0</v>
      </c>
      <c r="K97" s="124">
        <f t="shared" si="28"/>
        <v>0</v>
      </c>
      <c r="L97" s="124">
        <f t="shared" si="28"/>
        <v>0</v>
      </c>
      <c r="M97" s="124">
        <f t="shared" si="28"/>
        <v>0</v>
      </c>
      <c r="N97" s="124">
        <f t="shared" si="28"/>
        <v>0</v>
      </c>
      <c r="O97" s="124">
        <f t="shared" si="28"/>
        <v>0</v>
      </c>
      <c r="P97" s="124">
        <f>P98+P99</f>
        <v>0</v>
      </c>
      <c r="Q97" s="106">
        <f t="shared" si="27"/>
        <v>0</v>
      </c>
      <c r="R97" s="123">
        <f t="shared" si="23"/>
        <v>0</v>
      </c>
    </row>
    <row r="98" spans="2:18" ht="38.25" customHeight="1">
      <c r="B98" s="28" t="s">
        <v>90</v>
      </c>
      <c r="C98" s="78"/>
      <c r="D98" s="78"/>
      <c r="E98" s="122">
        <v>0</v>
      </c>
      <c r="F98" s="122">
        <v>0</v>
      </c>
      <c r="G98" s="122">
        <v>0</v>
      </c>
      <c r="H98" s="115">
        <v>0</v>
      </c>
      <c r="I98" s="115">
        <v>0</v>
      </c>
      <c r="J98" s="115">
        <v>0</v>
      </c>
      <c r="K98" s="115">
        <v>0</v>
      </c>
      <c r="L98" s="115">
        <v>0</v>
      </c>
      <c r="M98" s="115">
        <v>0</v>
      </c>
      <c r="N98" s="115">
        <v>0</v>
      </c>
      <c r="O98" s="115">
        <v>0</v>
      </c>
      <c r="P98" s="115">
        <v>0</v>
      </c>
      <c r="Q98" s="106">
        <f t="shared" si="27"/>
        <v>0</v>
      </c>
      <c r="R98" s="123">
        <f t="shared" si="23"/>
        <v>0</v>
      </c>
    </row>
    <row r="99" spans="2:18" ht="39" customHeight="1">
      <c r="B99" s="28" t="s">
        <v>91</v>
      </c>
      <c r="C99" s="78"/>
      <c r="D99" s="78"/>
      <c r="E99" s="122">
        <v>0</v>
      </c>
      <c r="F99" s="122">
        <v>0</v>
      </c>
      <c r="G99" s="122">
        <v>0</v>
      </c>
      <c r="H99" s="115">
        <v>0</v>
      </c>
      <c r="I99" s="115">
        <v>0</v>
      </c>
      <c r="J99" s="115">
        <v>0</v>
      </c>
      <c r="K99" s="115">
        <v>0</v>
      </c>
      <c r="L99" s="115">
        <v>0</v>
      </c>
      <c r="M99" s="115">
        <v>0</v>
      </c>
      <c r="N99" s="115">
        <v>0</v>
      </c>
      <c r="O99" s="115">
        <v>0</v>
      </c>
      <c r="P99" s="115">
        <v>0</v>
      </c>
      <c r="Q99" s="106">
        <f t="shared" si="27"/>
        <v>0</v>
      </c>
      <c r="R99" s="123">
        <f t="shared" si="23"/>
        <v>0</v>
      </c>
    </row>
    <row r="100" spans="2:18" ht="28.5" customHeight="1">
      <c r="B100" s="11" t="s">
        <v>92</v>
      </c>
      <c r="C100" s="76"/>
      <c r="D100" s="76"/>
      <c r="E100" s="106">
        <f>E101+E102</f>
        <v>0</v>
      </c>
      <c r="F100" s="106">
        <f aca="true" t="shared" si="29" ref="F100:O100">F101+F102</f>
        <v>0</v>
      </c>
      <c r="G100" s="106">
        <f t="shared" si="29"/>
        <v>0</v>
      </c>
      <c r="H100" s="124">
        <f t="shared" si="29"/>
        <v>0</v>
      </c>
      <c r="I100" s="124">
        <f t="shared" si="29"/>
        <v>0</v>
      </c>
      <c r="J100" s="124">
        <f t="shared" si="29"/>
        <v>0</v>
      </c>
      <c r="K100" s="124">
        <f t="shared" si="29"/>
        <v>0</v>
      </c>
      <c r="L100" s="124">
        <f t="shared" si="29"/>
        <v>0</v>
      </c>
      <c r="M100" s="124">
        <f>M101+M102</f>
        <v>0</v>
      </c>
      <c r="N100" s="124">
        <f t="shared" si="29"/>
        <v>0</v>
      </c>
      <c r="O100" s="124">
        <f t="shared" si="29"/>
        <v>0</v>
      </c>
      <c r="P100" s="124">
        <f>P101+P102</f>
        <v>0</v>
      </c>
      <c r="Q100" s="106">
        <f t="shared" si="27"/>
        <v>0</v>
      </c>
      <c r="R100" s="123">
        <f t="shared" si="23"/>
        <v>0</v>
      </c>
    </row>
    <row r="101" spans="2:18" ht="24.95" customHeight="1">
      <c r="B101" s="28" t="s">
        <v>93</v>
      </c>
      <c r="C101" s="78"/>
      <c r="D101" s="78"/>
      <c r="E101" s="106">
        <v>0</v>
      </c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f t="shared" si="27"/>
        <v>0</v>
      </c>
      <c r="R101" s="123">
        <f t="shared" si="23"/>
        <v>0</v>
      </c>
    </row>
    <row r="102" spans="2:18" ht="24.95" customHeight="1">
      <c r="B102" s="28" t="s">
        <v>94</v>
      </c>
      <c r="C102" s="78"/>
      <c r="D102" s="78"/>
      <c r="E102" s="106">
        <v>0</v>
      </c>
      <c r="F102" s="106">
        <v>0</v>
      </c>
      <c r="G102" s="106">
        <v>0</v>
      </c>
      <c r="H102" s="124">
        <v>0</v>
      </c>
      <c r="I102" s="124">
        <v>0</v>
      </c>
      <c r="J102" s="124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06">
        <f t="shared" si="27"/>
        <v>0</v>
      </c>
      <c r="R102" s="123">
        <f t="shared" si="23"/>
        <v>0</v>
      </c>
    </row>
    <row r="103" spans="2:18" ht="30" customHeight="1">
      <c r="B103" s="11" t="s">
        <v>95</v>
      </c>
      <c r="C103" s="76"/>
      <c r="D103" s="76"/>
      <c r="E103" s="106">
        <f aca="true" t="shared" si="30" ref="E103:P103">E104</f>
        <v>0</v>
      </c>
      <c r="F103" s="106">
        <f t="shared" si="30"/>
        <v>0</v>
      </c>
      <c r="G103" s="106">
        <f t="shared" si="30"/>
        <v>0</v>
      </c>
      <c r="H103" s="124">
        <f t="shared" si="30"/>
        <v>0</v>
      </c>
      <c r="I103" s="124">
        <f t="shared" si="30"/>
        <v>0</v>
      </c>
      <c r="J103" s="124">
        <f t="shared" si="30"/>
        <v>0</v>
      </c>
      <c r="K103" s="124">
        <f t="shared" si="30"/>
        <v>0</v>
      </c>
      <c r="L103" s="124">
        <f t="shared" si="30"/>
        <v>0</v>
      </c>
      <c r="M103" s="124">
        <f t="shared" si="30"/>
        <v>0</v>
      </c>
      <c r="N103" s="124">
        <f t="shared" si="30"/>
        <v>0</v>
      </c>
      <c r="O103" s="124">
        <f t="shared" si="30"/>
        <v>0</v>
      </c>
      <c r="P103" s="124">
        <f t="shared" si="30"/>
        <v>0</v>
      </c>
      <c r="Q103" s="106">
        <f t="shared" si="27"/>
        <v>0</v>
      </c>
      <c r="R103" s="123">
        <f t="shared" si="23"/>
        <v>0</v>
      </c>
    </row>
    <row r="104" spans="2:18" ht="24.95" customHeight="1">
      <c r="B104" s="28" t="s">
        <v>96</v>
      </c>
      <c r="C104" s="78"/>
      <c r="D104" s="78"/>
      <c r="E104" s="106">
        <v>0</v>
      </c>
      <c r="F104" s="106">
        <v>0</v>
      </c>
      <c r="G104" s="106">
        <v>0</v>
      </c>
      <c r="H104" s="124">
        <v>0</v>
      </c>
      <c r="I104" s="124">
        <v>0</v>
      </c>
      <c r="J104" s="124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06">
        <f t="shared" si="27"/>
        <v>0</v>
      </c>
      <c r="R104" s="123">
        <f t="shared" si="23"/>
        <v>0</v>
      </c>
    </row>
    <row r="105" spans="2:18" ht="28.5" customHeight="1" thickBot="1">
      <c r="B105" s="29" t="s">
        <v>97</v>
      </c>
      <c r="C105" s="79"/>
      <c r="D105" s="79"/>
      <c r="E105" s="30">
        <f aca="true" t="shared" si="31" ref="E105:R105">E97+E100+E103</f>
        <v>0</v>
      </c>
      <c r="F105" s="30">
        <f t="shared" si="31"/>
        <v>0</v>
      </c>
      <c r="G105" s="30">
        <f t="shared" si="31"/>
        <v>0</v>
      </c>
      <c r="H105" s="30">
        <f t="shared" si="31"/>
        <v>0</v>
      </c>
      <c r="I105" s="30">
        <f t="shared" si="31"/>
        <v>0</v>
      </c>
      <c r="J105" s="30">
        <f t="shared" si="31"/>
        <v>0</v>
      </c>
      <c r="K105" s="30">
        <f t="shared" si="31"/>
        <v>0</v>
      </c>
      <c r="L105" s="30">
        <f t="shared" si="31"/>
        <v>0</v>
      </c>
      <c r="M105" s="30">
        <f t="shared" si="31"/>
        <v>0</v>
      </c>
      <c r="N105" s="30">
        <f t="shared" si="31"/>
        <v>0</v>
      </c>
      <c r="O105" s="30">
        <f t="shared" si="31"/>
        <v>0</v>
      </c>
      <c r="P105" s="30">
        <f t="shared" si="31"/>
        <v>0</v>
      </c>
      <c r="Q105" s="30">
        <f t="shared" si="31"/>
        <v>0</v>
      </c>
      <c r="R105" s="109">
        <f t="shared" si="31"/>
        <v>0</v>
      </c>
    </row>
    <row r="106" spans="2:18" ht="26.25" customHeight="1" thickBot="1">
      <c r="B106" s="31" t="s">
        <v>98</v>
      </c>
      <c r="C106" s="125">
        <f>+C95</f>
        <v>6714043346</v>
      </c>
      <c r="D106" s="125">
        <f>+D95</f>
        <v>13598778716</v>
      </c>
      <c r="E106" s="32">
        <f aca="true" t="shared" si="32" ref="E106:P106">E95+E105</f>
        <v>255464607.8</v>
      </c>
      <c r="F106" s="32">
        <f t="shared" si="32"/>
        <v>329821169.74</v>
      </c>
      <c r="G106" s="32">
        <f t="shared" si="32"/>
        <v>554476871.72</v>
      </c>
      <c r="H106" s="33">
        <f t="shared" si="32"/>
        <v>356247205.28</v>
      </c>
      <c r="I106" s="33">
        <f t="shared" si="32"/>
        <v>428327562.45</v>
      </c>
      <c r="J106" s="33">
        <f t="shared" si="32"/>
        <v>413508313.17</v>
      </c>
      <c r="K106" s="33">
        <f t="shared" si="32"/>
        <v>360949038.28</v>
      </c>
      <c r="L106" s="33">
        <f t="shared" si="32"/>
        <v>1204267778.77</v>
      </c>
      <c r="M106" s="33">
        <f t="shared" si="32"/>
        <v>1267247686.18</v>
      </c>
      <c r="N106" s="33">
        <f t="shared" si="32"/>
        <v>1373029102.89</v>
      </c>
      <c r="O106" s="33">
        <f t="shared" si="32"/>
        <v>3327648517.9500003</v>
      </c>
      <c r="P106" s="33">
        <f t="shared" si="32"/>
        <v>0</v>
      </c>
      <c r="Q106" s="32">
        <f>Q95+Q105</f>
        <v>9870987854.230001</v>
      </c>
      <c r="R106" s="32">
        <f>+R95</f>
        <v>6389065207.48</v>
      </c>
    </row>
    <row r="107" spans="2:17" ht="5.25" customHeight="1" thickBot="1">
      <c r="B107" s="34"/>
      <c r="C107" s="80"/>
      <c r="D107" s="80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5"/>
    </row>
    <row r="108" spans="2:18" ht="15.75" customHeight="1">
      <c r="B108" s="110" t="s">
        <v>99</v>
      </c>
      <c r="C108" s="111"/>
      <c r="D108" s="111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3"/>
      <c r="R108" s="114"/>
    </row>
    <row r="109" spans="2:18" ht="3.75" customHeight="1">
      <c r="B109" s="34"/>
      <c r="C109" s="80"/>
      <c r="D109" s="80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39"/>
      <c r="R109" s="35"/>
    </row>
    <row r="110" spans="2:18" ht="18" customHeight="1">
      <c r="B110" s="40" t="s">
        <v>100</v>
      </c>
      <c r="C110" s="82"/>
      <c r="D110" s="82"/>
      <c r="E110" s="116"/>
      <c r="F110" s="116"/>
      <c r="G110" s="116"/>
      <c r="H110" s="116"/>
      <c r="I110" s="116"/>
      <c r="J110" s="116"/>
      <c r="K110" s="116"/>
      <c r="L110" s="117"/>
      <c r="M110" s="117"/>
      <c r="N110" s="117"/>
      <c r="O110" s="117"/>
      <c r="P110" s="117"/>
      <c r="Q110" s="38"/>
      <c r="R110" s="35"/>
    </row>
    <row r="111" spans="2:18" ht="15" customHeight="1">
      <c r="B111" s="42" t="s">
        <v>101</v>
      </c>
      <c r="C111" s="83"/>
      <c r="D111" s="83"/>
      <c r="E111" s="43"/>
      <c r="F111" s="43"/>
      <c r="G111" s="43"/>
      <c r="H111" s="43"/>
      <c r="I111" s="43"/>
      <c r="J111" s="43"/>
      <c r="K111" s="43"/>
      <c r="L111" s="43"/>
      <c r="M111" s="43"/>
      <c r="N111" s="118"/>
      <c r="O111" s="43"/>
      <c r="P111" s="116"/>
      <c r="Q111" s="44"/>
      <c r="R111" s="35"/>
    </row>
    <row r="112" spans="2:18" ht="15" customHeight="1">
      <c r="B112" s="42" t="s">
        <v>109</v>
      </c>
      <c r="C112" s="83"/>
      <c r="D112" s="83"/>
      <c r="E112" s="43"/>
      <c r="F112" s="43"/>
      <c r="G112" s="43"/>
      <c r="H112" s="43"/>
      <c r="I112" s="43"/>
      <c r="J112" s="43"/>
      <c r="K112" s="43"/>
      <c r="L112" s="43"/>
      <c r="M112" s="43"/>
      <c r="N112" s="118"/>
      <c r="O112" s="43"/>
      <c r="P112" s="116"/>
      <c r="Q112" s="44"/>
      <c r="R112" s="35"/>
    </row>
    <row r="113" spans="2:18" ht="15" customHeight="1">
      <c r="B113" s="42" t="s">
        <v>110</v>
      </c>
      <c r="C113" s="83"/>
      <c r="D113" s="83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38"/>
      <c r="R113" s="35"/>
    </row>
    <row r="114" spans="2:20" ht="15" customHeight="1">
      <c r="B114" s="42" t="s">
        <v>111</v>
      </c>
      <c r="C114" s="83"/>
      <c r="D114" s="83"/>
      <c r="E114" s="80"/>
      <c r="F114" s="80"/>
      <c r="G114" s="80"/>
      <c r="H114" s="80"/>
      <c r="I114" s="80"/>
      <c r="J114" s="117"/>
      <c r="K114" s="80"/>
      <c r="L114" s="80"/>
      <c r="M114" s="116"/>
      <c r="N114" s="117"/>
      <c r="O114" s="80"/>
      <c r="P114" s="92"/>
      <c r="Q114" s="45"/>
      <c r="R114" s="35"/>
      <c r="T114" s="88"/>
    </row>
    <row r="115" spans="2:20" ht="15" customHeight="1">
      <c r="B115" s="42" t="s">
        <v>112</v>
      </c>
      <c r="C115" s="83"/>
      <c r="D115" s="83"/>
      <c r="E115" s="80"/>
      <c r="F115" s="80"/>
      <c r="G115" s="80"/>
      <c r="H115" s="80"/>
      <c r="I115" s="80"/>
      <c r="J115" s="117"/>
      <c r="K115" s="80"/>
      <c r="L115" s="80"/>
      <c r="M115" s="116"/>
      <c r="N115" s="117"/>
      <c r="O115" s="80"/>
      <c r="P115" s="92"/>
      <c r="Q115" s="45"/>
      <c r="R115" s="35"/>
      <c r="T115" s="88"/>
    </row>
    <row r="116" spans="2:20" ht="19.5" customHeight="1">
      <c r="B116" s="47" t="s">
        <v>113</v>
      </c>
      <c r="C116" s="84"/>
      <c r="D116" s="84"/>
      <c r="E116" s="80"/>
      <c r="F116" s="80"/>
      <c r="G116" s="80"/>
      <c r="H116" s="80"/>
      <c r="I116" s="80"/>
      <c r="J116" s="80"/>
      <c r="K116" s="80"/>
      <c r="L116" s="80"/>
      <c r="M116" s="80"/>
      <c r="N116" s="118"/>
      <c r="O116" s="80"/>
      <c r="P116" s="118"/>
      <c r="Q116" s="45"/>
      <c r="R116" s="35"/>
      <c r="T116" s="88"/>
    </row>
    <row r="117" spans="2:20" ht="19.5" customHeight="1">
      <c r="B117" s="47"/>
      <c r="C117" s="84"/>
      <c r="D117" s="84"/>
      <c r="E117" s="80"/>
      <c r="F117" s="80"/>
      <c r="G117" s="80"/>
      <c r="H117" s="80"/>
      <c r="I117" s="80"/>
      <c r="J117" s="80"/>
      <c r="K117" s="80"/>
      <c r="L117" s="80"/>
      <c r="M117" s="80"/>
      <c r="N117" s="118"/>
      <c r="O117" s="80"/>
      <c r="P117" s="118"/>
      <c r="Q117" s="45"/>
      <c r="R117" s="35"/>
      <c r="T117" s="88"/>
    </row>
    <row r="118" spans="2:20" ht="19.5" customHeight="1">
      <c r="B118" s="47"/>
      <c r="C118" s="84"/>
      <c r="D118" s="84"/>
      <c r="E118" s="80"/>
      <c r="F118" s="80"/>
      <c r="G118" s="80"/>
      <c r="H118" s="80"/>
      <c r="I118" s="80"/>
      <c r="J118" s="80"/>
      <c r="K118" s="80"/>
      <c r="L118" s="80"/>
      <c r="M118" s="80"/>
      <c r="N118" s="118"/>
      <c r="O118" s="80"/>
      <c r="P118" s="118"/>
      <c r="Q118" s="45"/>
      <c r="R118" s="35"/>
      <c r="T118" s="88"/>
    </row>
    <row r="119" spans="2:20" ht="19.5" customHeight="1">
      <c r="B119" s="47"/>
      <c r="C119" s="84"/>
      <c r="D119" s="84"/>
      <c r="E119" s="80"/>
      <c r="F119" s="80"/>
      <c r="G119" s="80"/>
      <c r="H119" s="80"/>
      <c r="I119" s="80"/>
      <c r="J119" s="80"/>
      <c r="K119" s="80"/>
      <c r="L119" s="80"/>
      <c r="M119" s="80"/>
      <c r="N119" s="118"/>
      <c r="O119" s="80"/>
      <c r="P119" s="118"/>
      <c r="Q119" s="45"/>
      <c r="R119" s="35"/>
      <c r="T119" s="88"/>
    </row>
    <row r="120" spans="2:20" ht="19.5" customHeight="1">
      <c r="B120" s="47"/>
      <c r="C120" s="84"/>
      <c r="D120" s="84"/>
      <c r="E120" s="80"/>
      <c r="F120" s="80"/>
      <c r="G120" s="80"/>
      <c r="H120" s="80"/>
      <c r="I120" s="80"/>
      <c r="J120" s="80"/>
      <c r="K120" s="80"/>
      <c r="L120" s="80"/>
      <c r="M120" s="80"/>
      <c r="N120" s="118"/>
      <c r="O120" s="80"/>
      <c r="P120" s="118"/>
      <c r="Q120" s="45"/>
      <c r="R120" s="35"/>
      <c r="T120" s="88"/>
    </row>
    <row r="121" spans="2:20" ht="19.5" customHeight="1">
      <c r="B121" s="47"/>
      <c r="C121" s="84"/>
      <c r="D121" s="84"/>
      <c r="E121" s="80"/>
      <c r="F121" s="80"/>
      <c r="G121" s="80"/>
      <c r="H121" s="80"/>
      <c r="I121" s="80"/>
      <c r="J121" s="80"/>
      <c r="K121" s="80"/>
      <c r="L121" s="80"/>
      <c r="M121" s="80"/>
      <c r="N121" s="118"/>
      <c r="O121" s="80"/>
      <c r="P121" s="118"/>
      <c r="Q121" s="45"/>
      <c r="R121" s="35"/>
      <c r="T121" s="88"/>
    </row>
    <row r="122" spans="2:20" ht="19.5" customHeight="1">
      <c r="B122" s="47"/>
      <c r="C122" s="84"/>
      <c r="D122" s="84"/>
      <c r="E122" s="80"/>
      <c r="F122" s="80"/>
      <c r="G122" s="80"/>
      <c r="H122" s="80"/>
      <c r="I122" s="80"/>
      <c r="J122" s="80"/>
      <c r="K122" s="80"/>
      <c r="L122" s="80"/>
      <c r="M122" s="80"/>
      <c r="N122" s="118"/>
      <c r="O122" s="80"/>
      <c r="P122" s="118"/>
      <c r="Q122" s="45"/>
      <c r="R122" s="35"/>
      <c r="T122" s="88"/>
    </row>
    <row r="123" spans="2:20" ht="19.5" customHeight="1">
      <c r="B123" s="47"/>
      <c r="C123" s="84"/>
      <c r="D123" s="84"/>
      <c r="E123" s="80"/>
      <c r="F123" s="80"/>
      <c r="G123" s="80"/>
      <c r="H123" s="80"/>
      <c r="I123" s="80"/>
      <c r="J123" s="80"/>
      <c r="K123" s="80"/>
      <c r="L123" s="80"/>
      <c r="M123" s="80"/>
      <c r="N123" s="118"/>
      <c r="O123" s="80"/>
      <c r="P123" s="118"/>
      <c r="Q123" s="45"/>
      <c r="R123" s="35"/>
      <c r="T123" s="88"/>
    </row>
    <row r="124" spans="2:20" ht="19.5" customHeight="1">
      <c r="B124" s="47"/>
      <c r="C124" s="84"/>
      <c r="D124" s="84"/>
      <c r="E124" s="80"/>
      <c r="F124" s="80"/>
      <c r="G124" s="80"/>
      <c r="H124" s="80"/>
      <c r="I124" s="80"/>
      <c r="J124" s="80"/>
      <c r="K124" s="80"/>
      <c r="L124" s="80"/>
      <c r="M124" s="80"/>
      <c r="N124" s="118"/>
      <c r="O124" s="80"/>
      <c r="P124" s="118"/>
      <c r="Q124" s="45"/>
      <c r="R124" s="35"/>
      <c r="T124" s="88"/>
    </row>
    <row r="125" spans="2:20" ht="19.5" customHeight="1">
      <c r="B125" s="36"/>
      <c r="C125" s="81"/>
      <c r="D125" s="81"/>
      <c r="E125" s="132"/>
      <c r="F125" s="132"/>
      <c r="G125" s="80"/>
      <c r="H125" s="132"/>
      <c r="I125" s="132"/>
      <c r="J125" s="80"/>
      <c r="K125" s="80"/>
      <c r="L125" s="80"/>
      <c r="M125" s="80"/>
      <c r="N125" s="118"/>
      <c r="O125" s="80"/>
      <c r="P125" s="118"/>
      <c r="Q125" s="45"/>
      <c r="R125" s="35"/>
      <c r="T125" s="88"/>
    </row>
    <row r="126" spans="2:20" ht="19.5" customHeight="1">
      <c r="B126" s="36"/>
      <c r="C126" s="81"/>
      <c r="D126" s="81"/>
      <c r="E126" s="119"/>
      <c r="F126" s="119"/>
      <c r="G126" s="80"/>
      <c r="H126" s="119"/>
      <c r="I126" s="119"/>
      <c r="J126" s="80"/>
      <c r="K126" s="80"/>
      <c r="L126" s="80"/>
      <c r="M126" s="80"/>
      <c r="N126" s="118"/>
      <c r="O126" s="80"/>
      <c r="P126" s="118"/>
      <c r="Q126" s="45"/>
      <c r="R126" s="35"/>
      <c r="T126" s="88"/>
    </row>
    <row r="127" spans="2:20" ht="19.5" customHeight="1">
      <c r="B127" s="36"/>
      <c r="C127" s="81"/>
      <c r="D127" s="81"/>
      <c r="E127" s="119"/>
      <c r="F127" s="119"/>
      <c r="G127" s="80"/>
      <c r="H127" s="119"/>
      <c r="I127" s="119"/>
      <c r="J127" s="80"/>
      <c r="K127" s="80"/>
      <c r="L127" s="80"/>
      <c r="M127" s="80"/>
      <c r="N127" s="118"/>
      <c r="O127" s="80"/>
      <c r="P127" s="118"/>
      <c r="Q127" s="45"/>
      <c r="R127" s="35"/>
      <c r="T127" s="88"/>
    </row>
    <row r="128" spans="2:20" ht="23.25" customHeight="1">
      <c r="B128" s="48"/>
      <c r="C128" s="85"/>
      <c r="D128" s="85"/>
      <c r="E128" s="139"/>
      <c r="F128" s="139"/>
      <c r="G128" s="80"/>
      <c r="H128" s="139"/>
      <c r="I128" s="139"/>
      <c r="J128" s="80"/>
      <c r="K128" s="80"/>
      <c r="L128" s="80"/>
      <c r="M128" s="80"/>
      <c r="N128" s="118"/>
      <c r="O128" s="80"/>
      <c r="P128" s="118"/>
      <c r="Q128" s="45"/>
      <c r="R128" s="35"/>
      <c r="T128" s="88"/>
    </row>
    <row r="129" spans="2:20" ht="18" customHeight="1">
      <c r="B129" s="49"/>
      <c r="C129" s="86"/>
      <c r="D129" s="86"/>
      <c r="E129" s="140"/>
      <c r="F129" s="140"/>
      <c r="G129" s="80"/>
      <c r="H129" s="140"/>
      <c r="I129" s="140"/>
      <c r="J129" s="80"/>
      <c r="K129" s="80"/>
      <c r="L129" s="80"/>
      <c r="M129" s="80"/>
      <c r="N129" s="118"/>
      <c r="O129" s="80"/>
      <c r="P129" s="118"/>
      <c r="Q129" s="45"/>
      <c r="R129" s="35"/>
      <c r="T129" s="88"/>
    </row>
    <row r="130" spans="2:28" ht="21" customHeight="1" thickBot="1">
      <c r="B130" s="50"/>
      <c r="C130" s="70"/>
      <c r="D130" s="70"/>
      <c r="E130" s="51"/>
      <c r="F130" s="51"/>
      <c r="G130" s="51"/>
      <c r="H130" s="141"/>
      <c r="I130" s="141"/>
      <c r="J130" s="51"/>
      <c r="K130" s="51"/>
      <c r="L130" s="51"/>
      <c r="M130" s="52"/>
      <c r="N130" s="53"/>
      <c r="O130" s="51"/>
      <c r="P130" s="51"/>
      <c r="Q130" s="54"/>
      <c r="R130" s="120"/>
      <c r="V130" s="131"/>
      <c r="W130" s="131"/>
      <c r="AA130" s="55"/>
      <c r="AB130" s="90"/>
    </row>
    <row r="131" spans="2:28" ht="19.5" customHeight="1">
      <c r="B131" s="69"/>
      <c r="C131" s="69"/>
      <c r="D131" s="69"/>
      <c r="N131" s="90"/>
      <c r="Q131" s="56"/>
      <c r="AB131" s="90"/>
    </row>
    <row r="132" spans="2:5" ht="21.75" customHeight="1">
      <c r="B132" s="57"/>
      <c r="C132" s="57"/>
      <c r="D132" s="57"/>
      <c r="E132" s="58"/>
    </row>
    <row r="133" spans="2:17" ht="21.75" customHeight="1">
      <c r="B133" s="129"/>
      <c r="C133" s="129"/>
      <c r="D133" s="129"/>
      <c r="E133" s="129"/>
      <c r="F133" s="129"/>
      <c r="G133" s="37"/>
      <c r="H133" s="59"/>
      <c r="I133" s="60"/>
      <c r="J133" s="37"/>
      <c r="K133" s="37"/>
      <c r="L133" s="37"/>
      <c r="M133" s="90"/>
      <c r="N133" s="37"/>
      <c r="O133" s="37"/>
      <c r="P133" s="90"/>
      <c r="Q133" s="61"/>
    </row>
    <row r="134" spans="8:17" ht="21.75" customHeight="1">
      <c r="H134" s="37"/>
      <c r="I134" s="90"/>
      <c r="L134" s="88"/>
      <c r="M134" s="90"/>
      <c r="P134" s="90"/>
      <c r="Q134" s="90"/>
    </row>
    <row r="135" spans="2:17" ht="21.75" customHeight="1">
      <c r="B135" s="91"/>
      <c r="C135" s="91"/>
      <c r="D135" s="91"/>
      <c r="M135" s="90"/>
      <c r="P135" s="90"/>
      <c r="Q135" s="90"/>
    </row>
    <row r="136" spans="8:17" ht="21.75" customHeight="1">
      <c r="H136" s="90"/>
      <c r="I136" s="37"/>
      <c r="J136" s="37"/>
      <c r="M136" s="90"/>
      <c r="Q136" s="90"/>
    </row>
    <row r="137" spans="9:17" ht="21.75" customHeight="1">
      <c r="I137" s="41"/>
      <c r="Q137" s="90"/>
    </row>
    <row r="138" spans="2:13" ht="21.75" customHeight="1">
      <c r="B138" s="130"/>
      <c r="C138" s="130"/>
      <c r="D138" s="130"/>
      <c r="E138" s="130"/>
      <c r="F138" s="130"/>
      <c r="K138" s="62"/>
      <c r="M138" s="88"/>
    </row>
    <row r="139" spans="2:17" ht="21.75" customHeight="1">
      <c r="B139" s="129"/>
      <c r="C139" s="129"/>
      <c r="D139" s="129"/>
      <c r="E139" s="129"/>
      <c r="F139" s="129"/>
      <c r="Q139" s="89"/>
    </row>
    <row r="140" ht="21.75" customHeight="1"/>
    <row r="141" spans="5:17" ht="21.75" customHeight="1"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</row>
    <row r="142" spans="5:17" ht="21.75" customHeight="1"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</row>
    <row r="143" spans="2:9" ht="21.75" customHeight="1">
      <c r="B143" s="64"/>
      <c r="C143" s="64"/>
      <c r="D143" s="64"/>
      <c r="E143" s="127"/>
      <c r="F143" s="127"/>
      <c r="H143" s="127"/>
      <c r="I143" s="127"/>
    </row>
    <row r="144" spans="2:9" ht="21.75" customHeight="1">
      <c r="B144" s="73"/>
      <c r="C144" s="73"/>
      <c r="D144" s="73"/>
      <c r="E144" s="126"/>
      <c r="F144" s="126"/>
      <c r="H144" s="126"/>
      <c r="I144" s="126"/>
    </row>
    <row r="145" spans="2:9" ht="21.75" customHeight="1">
      <c r="B145" s="72"/>
      <c r="C145" s="72"/>
      <c r="D145" s="72"/>
      <c r="E145" s="127"/>
      <c r="F145" s="128"/>
      <c r="H145" s="128"/>
      <c r="I145" s="128"/>
    </row>
    <row r="146" ht="21.75" customHeight="1">
      <c r="O146" s="90"/>
    </row>
    <row r="147" ht="21.75" customHeight="1"/>
    <row r="148" ht="21.75" customHeight="1">
      <c r="O148" s="74"/>
    </row>
    <row r="149" ht="21.75" customHeight="1">
      <c r="O149" s="74"/>
    </row>
    <row r="150" ht="21.75" customHeight="1">
      <c r="O150" s="74"/>
    </row>
    <row r="151" spans="12:15" ht="21.75" customHeight="1">
      <c r="L151" s="90"/>
      <c r="O151" s="74"/>
    </row>
    <row r="152" spans="12:15" ht="21.75" customHeight="1">
      <c r="L152" s="90"/>
      <c r="O152" s="90"/>
    </row>
    <row r="153" spans="5:12" ht="21.75" customHeight="1">
      <c r="E153" s="90"/>
      <c r="L153" s="90"/>
    </row>
    <row r="154" spans="5:12" ht="21.75" customHeight="1">
      <c r="E154" s="56"/>
      <c r="L154" s="90"/>
    </row>
    <row r="155" ht="21.75" customHeight="1">
      <c r="L155" s="90"/>
    </row>
    <row r="156" ht="21.75" customHeight="1">
      <c r="L156" s="90"/>
    </row>
    <row r="157" spans="5:12" ht="21.75" customHeight="1">
      <c r="E157" s="90"/>
      <c r="L157" s="90"/>
    </row>
    <row r="158" ht="21.75" customHeight="1"/>
    <row r="159" spans="5:12" ht="21.75" customHeight="1">
      <c r="E159" s="88"/>
      <c r="L159" s="90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4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V130:W130"/>
    <mergeCell ref="B15:R15"/>
    <mergeCell ref="B16:R16"/>
    <mergeCell ref="B17:R17"/>
    <mergeCell ref="B18:R18"/>
    <mergeCell ref="E19:R19"/>
    <mergeCell ref="E125:F125"/>
    <mergeCell ref="H125:I125"/>
    <mergeCell ref="E128:F128"/>
    <mergeCell ref="H128:I128"/>
    <mergeCell ref="E129:F129"/>
    <mergeCell ref="H129:I129"/>
    <mergeCell ref="H130:I130"/>
  </mergeCells>
  <printOptions/>
  <pageMargins left="0.7" right="0.7" top="0.75" bottom="0.75" header="0.3" footer="0.3"/>
  <pageSetup horizontalDpi="600" verticalDpi="600" orientation="portrait" r:id="rId2"/>
  <ignoredErrors>
    <ignoredError sqref="R29:R37 R39:R47 R53:R58 R49:R50 R60:R66 R68:R81" formulaRange="1"/>
    <ignoredError sqref="R95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04224-D335-4DA1-BEAD-09453F0B6123}">
  <dimension ref="B15:AB159"/>
  <sheetViews>
    <sheetView tabSelected="1" workbookViewId="0" topLeftCell="A1">
      <selection activeCell="B132" sqref="B132"/>
    </sheetView>
  </sheetViews>
  <sheetFormatPr defaultColWidth="9.140625" defaultRowHeight="15"/>
  <cols>
    <col min="1" max="1" width="1.28515625" style="87" customWidth="1"/>
    <col min="2" max="2" width="83.140625" style="87" customWidth="1"/>
    <col min="3" max="3" width="30.28125" style="87" bestFit="1" customWidth="1"/>
    <col min="4" max="4" width="24.7109375" style="87" bestFit="1" customWidth="1"/>
    <col min="5" max="5" width="26.421875" style="87" customWidth="1"/>
    <col min="6" max="6" width="19.8515625" style="87" customWidth="1"/>
    <col min="7" max="7" width="21.140625" style="87" customWidth="1"/>
    <col min="8" max="8" width="22.140625" style="87" customWidth="1"/>
    <col min="9" max="9" width="22.421875" style="87" customWidth="1"/>
    <col min="10" max="10" width="22.7109375" style="87" customWidth="1"/>
    <col min="11" max="11" width="23.140625" style="87" customWidth="1"/>
    <col min="12" max="12" width="24.7109375" style="87" customWidth="1"/>
    <col min="13" max="13" width="25.140625" style="87" customWidth="1"/>
    <col min="14" max="14" width="24.57421875" style="87" hidden="1" customWidth="1"/>
    <col min="15" max="15" width="24.7109375" style="87" hidden="1" customWidth="1"/>
    <col min="16" max="16" width="4.7109375" style="87" hidden="1" customWidth="1"/>
    <col min="17" max="17" width="6.57421875" style="87" hidden="1" customWidth="1"/>
    <col min="18" max="18" width="21.57421875" style="87" bestFit="1" customWidth="1"/>
    <col min="19" max="19" width="3.8515625" style="87" customWidth="1"/>
    <col min="20" max="20" width="19.140625" style="87" customWidth="1"/>
    <col min="21" max="21" width="9.140625" style="87" customWidth="1"/>
    <col min="22" max="22" width="22.28125" style="87" customWidth="1"/>
    <col min="23" max="23" width="105.140625" style="87" customWidth="1"/>
    <col min="24" max="258" width="9.140625" style="87" customWidth="1"/>
    <col min="259" max="259" width="1.28515625" style="87" customWidth="1"/>
    <col min="260" max="260" width="83.140625" style="87" customWidth="1"/>
    <col min="261" max="261" width="21.00390625" style="87" customWidth="1"/>
    <col min="262" max="262" width="19.8515625" style="87" customWidth="1"/>
    <col min="263" max="263" width="21.140625" style="87" customWidth="1"/>
    <col min="264" max="264" width="22.140625" style="87" customWidth="1"/>
    <col min="265" max="265" width="22.421875" style="87" customWidth="1"/>
    <col min="266" max="266" width="22.7109375" style="87" customWidth="1"/>
    <col min="267" max="267" width="23.140625" style="87" customWidth="1"/>
    <col min="268" max="268" width="24.7109375" style="87" customWidth="1"/>
    <col min="269" max="269" width="25.140625" style="87" customWidth="1"/>
    <col min="270" max="270" width="24.57421875" style="87" customWidth="1"/>
    <col min="271" max="271" width="24.7109375" style="87" customWidth="1"/>
    <col min="272" max="272" width="0.71875" style="87" customWidth="1"/>
    <col min="273" max="273" width="22.140625" style="87" customWidth="1"/>
    <col min="274" max="274" width="1.1484375" style="87" customWidth="1"/>
    <col min="275" max="275" width="3.8515625" style="87" customWidth="1"/>
    <col min="276" max="276" width="19.140625" style="87" customWidth="1"/>
    <col min="277" max="277" width="9.140625" style="87" customWidth="1"/>
    <col min="278" max="278" width="22.28125" style="87" customWidth="1"/>
    <col min="279" max="279" width="105.140625" style="87" customWidth="1"/>
    <col min="280" max="514" width="9.140625" style="87" customWidth="1"/>
    <col min="515" max="515" width="1.28515625" style="87" customWidth="1"/>
    <col min="516" max="516" width="83.140625" style="87" customWidth="1"/>
    <col min="517" max="517" width="21.00390625" style="87" customWidth="1"/>
    <col min="518" max="518" width="19.8515625" style="87" customWidth="1"/>
    <col min="519" max="519" width="21.140625" style="87" customWidth="1"/>
    <col min="520" max="520" width="22.140625" style="87" customWidth="1"/>
    <col min="521" max="521" width="22.421875" style="87" customWidth="1"/>
    <col min="522" max="522" width="22.7109375" style="87" customWidth="1"/>
    <col min="523" max="523" width="23.140625" style="87" customWidth="1"/>
    <col min="524" max="524" width="24.7109375" style="87" customWidth="1"/>
    <col min="525" max="525" width="25.140625" style="87" customWidth="1"/>
    <col min="526" max="526" width="24.57421875" style="87" customWidth="1"/>
    <col min="527" max="527" width="24.7109375" style="87" customWidth="1"/>
    <col min="528" max="528" width="0.71875" style="87" customWidth="1"/>
    <col min="529" max="529" width="22.140625" style="87" customWidth="1"/>
    <col min="530" max="530" width="1.1484375" style="87" customWidth="1"/>
    <col min="531" max="531" width="3.8515625" style="87" customWidth="1"/>
    <col min="532" max="532" width="19.140625" style="87" customWidth="1"/>
    <col min="533" max="533" width="9.140625" style="87" customWidth="1"/>
    <col min="534" max="534" width="22.28125" style="87" customWidth="1"/>
    <col min="535" max="535" width="105.140625" style="87" customWidth="1"/>
    <col min="536" max="770" width="9.140625" style="87" customWidth="1"/>
    <col min="771" max="771" width="1.28515625" style="87" customWidth="1"/>
    <col min="772" max="772" width="83.140625" style="87" customWidth="1"/>
    <col min="773" max="773" width="21.00390625" style="87" customWidth="1"/>
    <col min="774" max="774" width="19.8515625" style="87" customWidth="1"/>
    <col min="775" max="775" width="21.140625" style="87" customWidth="1"/>
    <col min="776" max="776" width="22.140625" style="87" customWidth="1"/>
    <col min="777" max="777" width="22.421875" style="87" customWidth="1"/>
    <col min="778" max="778" width="22.7109375" style="87" customWidth="1"/>
    <col min="779" max="779" width="23.140625" style="87" customWidth="1"/>
    <col min="780" max="780" width="24.7109375" style="87" customWidth="1"/>
    <col min="781" max="781" width="25.140625" style="87" customWidth="1"/>
    <col min="782" max="782" width="24.57421875" style="87" customWidth="1"/>
    <col min="783" max="783" width="24.7109375" style="87" customWidth="1"/>
    <col min="784" max="784" width="0.71875" style="87" customWidth="1"/>
    <col min="785" max="785" width="22.140625" style="87" customWidth="1"/>
    <col min="786" max="786" width="1.1484375" style="87" customWidth="1"/>
    <col min="787" max="787" width="3.8515625" style="87" customWidth="1"/>
    <col min="788" max="788" width="19.140625" style="87" customWidth="1"/>
    <col min="789" max="789" width="9.140625" style="87" customWidth="1"/>
    <col min="790" max="790" width="22.28125" style="87" customWidth="1"/>
    <col min="791" max="791" width="105.140625" style="87" customWidth="1"/>
    <col min="792" max="1026" width="9.140625" style="87" customWidth="1"/>
    <col min="1027" max="1027" width="1.28515625" style="87" customWidth="1"/>
    <col min="1028" max="1028" width="83.140625" style="87" customWidth="1"/>
    <col min="1029" max="1029" width="21.00390625" style="87" customWidth="1"/>
    <col min="1030" max="1030" width="19.8515625" style="87" customWidth="1"/>
    <col min="1031" max="1031" width="21.140625" style="87" customWidth="1"/>
    <col min="1032" max="1032" width="22.140625" style="87" customWidth="1"/>
    <col min="1033" max="1033" width="22.421875" style="87" customWidth="1"/>
    <col min="1034" max="1034" width="22.7109375" style="87" customWidth="1"/>
    <col min="1035" max="1035" width="23.140625" style="87" customWidth="1"/>
    <col min="1036" max="1036" width="24.7109375" style="87" customWidth="1"/>
    <col min="1037" max="1037" width="25.140625" style="87" customWidth="1"/>
    <col min="1038" max="1038" width="24.57421875" style="87" customWidth="1"/>
    <col min="1039" max="1039" width="24.7109375" style="87" customWidth="1"/>
    <col min="1040" max="1040" width="0.71875" style="87" customWidth="1"/>
    <col min="1041" max="1041" width="22.140625" style="87" customWidth="1"/>
    <col min="1042" max="1042" width="1.1484375" style="87" customWidth="1"/>
    <col min="1043" max="1043" width="3.8515625" style="87" customWidth="1"/>
    <col min="1044" max="1044" width="19.140625" style="87" customWidth="1"/>
    <col min="1045" max="1045" width="9.140625" style="87" customWidth="1"/>
    <col min="1046" max="1046" width="22.28125" style="87" customWidth="1"/>
    <col min="1047" max="1047" width="105.140625" style="87" customWidth="1"/>
    <col min="1048" max="1282" width="9.140625" style="87" customWidth="1"/>
    <col min="1283" max="1283" width="1.28515625" style="87" customWidth="1"/>
    <col min="1284" max="1284" width="83.140625" style="87" customWidth="1"/>
    <col min="1285" max="1285" width="21.00390625" style="87" customWidth="1"/>
    <col min="1286" max="1286" width="19.8515625" style="87" customWidth="1"/>
    <col min="1287" max="1287" width="21.140625" style="87" customWidth="1"/>
    <col min="1288" max="1288" width="22.140625" style="87" customWidth="1"/>
    <col min="1289" max="1289" width="22.421875" style="87" customWidth="1"/>
    <col min="1290" max="1290" width="22.7109375" style="87" customWidth="1"/>
    <col min="1291" max="1291" width="23.140625" style="87" customWidth="1"/>
    <col min="1292" max="1292" width="24.7109375" style="87" customWidth="1"/>
    <col min="1293" max="1293" width="25.140625" style="87" customWidth="1"/>
    <col min="1294" max="1294" width="24.57421875" style="87" customWidth="1"/>
    <col min="1295" max="1295" width="24.7109375" style="87" customWidth="1"/>
    <col min="1296" max="1296" width="0.71875" style="87" customWidth="1"/>
    <col min="1297" max="1297" width="22.140625" style="87" customWidth="1"/>
    <col min="1298" max="1298" width="1.1484375" style="87" customWidth="1"/>
    <col min="1299" max="1299" width="3.8515625" style="87" customWidth="1"/>
    <col min="1300" max="1300" width="19.140625" style="87" customWidth="1"/>
    <col min="1301" max="1301" width="9.140625" style="87" customWidth="1"/>
    <col min="1302" max="1302" width="22.28125" style="87" customWidth="1"/>
    <col min="1303" max="1303" width="105.140625" style="87" customWidth="1"/>
    <col min="1304" max="1538" width="9.140625" style="87" customWidth="1"/>
    <col min="1539" max="1539" width="1.28515625" style="87" customWidth="1"/>
    <col min="1540" max="1540" width="83.140625" style="87" customWidth="1"/>
    <col min="1541" max="1541" width="21.00390625" style="87" customWidth="1"/>
    <col min="1542" max="1542" width="19.8515625" style="87" customWidth="1"/>
    <col min="1543" max="1543" width="21.140625" style="87" customWidth="1"/>
    <col min="1544" max="1544" width="22.140625" style="87" customWidth="1"/>
    <col min="1545" max="1545" width="22.421875" style="87" customWidth="1"/>
    <col min="1546" max="1546" width="22.7109375" style="87" customWidth="1"/>
    <col min="1547" max="1547" width="23.140625" style="87" customWidth="1"/>
    <col min="1548" max="1548" width="24.7109375" style="87" customWidth="1"/>
    <col min="1549" max="1549" width="25.140625" style="87" customWidth="1"/>
    <col min="1550" max="1550" width="24.57421875" style="87" customWidth="1"/>
    <col min="1551" max="1551" width="24.7109375" style="87" customWidth="1"/>
    <col min="1552" max="1552" width="0.71875" style="87" customWidth="1"/>
    <col min="1553" max="1553" width="22.140625" style="87" customWidth="1"/>
    <col min="1554" max="1554" width="1.1484375" style="87" customWidth="1"/>
    <col min="1555" max="1555" width="3.8515625" style="87" customWidth="1"/>
    <col min="1556" max="1556" width="19.140625" style="87" customWidth="1"/>
    <col min="1557" max="1557" width="9.140625" style="87" customWidth="1"/>
    <col min="1558" max="1558" width="22.28125" style="87" customWidth="1"/>
    <col min="1559" max="1559" width="105.140625" style="87" customWidth="1"/>
    <col min="1560" max="1794" width="9.140625" style="87" customWidth="1"/>
    <col min="1795" max="1795" width="1.28515625" style="87" customWidth="1"/>
    <col min="1796" max="1796" width="83.140625" style="87" customWidth="1"/>
    <col min="1797" max="1797" width="21.00390625" style="87" customWidth="1"/>
    <col min="1798" max="1798" width="19.8515625" style="87" customWidth="1"/>
    <col min="1799" max="1799" width="21.140625" style="87" customWidth="1"/>
    <col min="1800" max="1800" width="22.140625" style="87" customWidth="1"/>
    <col min="1801" max="1801" width="22.421875" style="87" customWidth="1"/>
    <col min="1802" max="1802" width="22.7109375" style="87" customWidth="1"/>
    <col min="1803" max="1803" width="23.140625" style="87" customWidth="1"/>
    <col min="1804" max="1804" width="24.7109375" style="87" customWidth="1"/>
    <col min="1805" max="1805" width="25.140625" style="87" customWidth="1"/>
    <col min="1806" max="1806" width="24.57421875" style="87" customWidth="1"/>
    <col min="1807" max="1807" width="24.7109375" style="87" customWidth="1"/>
    <col min="1808" max="1808" width="0.71875" style="87" customWidth="1"/>
    <col min="1809" max="1809" width="22.140625" style="87" customWidth="1"/>
    <col min="1810" max="1810" width="1.1484375" style="87" customWidth="1"/>
    <col min="1811" max="1811" width="3.8515625" style="87" customWidth="1"/>
    <col min="1812" max="1812" width="19.140625" style="87" customWidth="1"/>
    <col min="1813" max="1813" width="9.140625" style="87" customWidth="1"/>
    <col min="1814" max="1814" width="22.28125" style="87" customWidth="1"/>
    <col min="1815" max="1815" width="105.140625" style="87" customWidth="1"/>
    <col min="1816" max="2050" width="9.140625" style="87" customWidth="1"/>
    <col min="2051" max="2051" width="1.28515625" style="87" customWidth="1"/>
    <col min="2052" max="2052" width="83.140625" style="87" customWidth="1"/>
    <col min="2053" max="2053" width="21.00390625" style="87" customWidth="1"/>
    <col min="2054" max="2054" width="19.8515625" style="87" customWidth="1"/>
    <col min="2055" max="2055" width="21.140625" style="87" customWidth="1"/>
    <col min="2056" max="2056" width="22.140625" style="87" customWidth="1"/>
    <col min="2057" max="2057" width="22.421875" style="87" customWidth="1"/>
    <col min="2058" max="2058" width="22.7109375" style="87" customWidth="1"/>
    <col min="2059" max="2059" width="23.140625" style="87" customWidth="1"/>
    <col min="2060" max="2060" width="24.7109375" style="87" customWidth="1"/>
    <col min="2061" max="2061" width="25.140625" style="87" customWidth="1"/>
    <col min="2062" max="2062" width="24.57421875" style="87" customWidth="1"/>
    <col min="2063" max="2063" width="24.7109375" style="87" customWidth="1"/>
    <col min="2064" max="2064" width="0.71875" style="87" customWidth="1"/>
    <col min="2065" max="2065" width="22.140625" style="87" customWidth="1"/>
    <col min="2066" max="2066" width="1.1484375" style="87" customWidth="1"/>
    <col min="2067" max="2067" width="3.8515625" style="87" customWidth="1"/>
    <col min="2068" max="2068" width="19.140625" style="87" customWidth="1"/>
    <col min="2069" max="2069" width="9.140625" style="87" customWidth="1"/>
    <col min="2070" max="2070" width="22.28125" style="87" customWidth="1"/>
    <col min="2071" max="2071" width="105.140625" style="87" customWidth="1"/>
    <col min="2072" max="2306" width="9.140625" style="87" customWidth="1"/>
    <col min="2307" max="2307" width="1.28515625" style="87" customWidth="1"/>
    <col min="2308" max="2308" width="83.140625" style="87" customWidth="1"/>
    <col min="2309" max="2309" width="21.00390625" style="87" customWidth="1"/>
    <col min="2310" max="2310" width="19.8515625" style="87" customWidth="1"/>
    <col min="2311" max="2311" width="21.140625" style="87" customWidth="1"/>
    <col min="2312" max="2312" width="22.140625" style="87" customWidth="1"/>
    <col min="2313" max="2313" width="22.421875" style="87" customWidth="1"/>
    <col min="2314" max="2314" width="22.7109375" style="87" customWidth="1"/>
    <col min="2315" max="2315" width="23.140625" style="87" customWidth="1"/>
    <col min="2316" max="2316" width="24.7109375" style="87" customWidth="1"/>
    <col min="2317" max="2317" width="25.140625" style="87" customWidth="1"/>
    <col min="2318" max="2318" width="24.57421875" style="87" customWidth="1"/>
    <col min="2319" max="2319" width="24.7109375" style="87" customWidth="1"/>
    <col min="2320" max="2320" width="0.71875" style="87" customWidth="1"/>
    <col min="2321" max="2321" width="22.140625" style="87" customWidth="1"/>
    <col min="2322" max="2322" width="1.1484375" style="87" customWidth="1"/>
    <col min="2323" max="2323" width="3.8515625" style="87" customWidth="1"/>
    <col min="2324" max="2324" width="19.140625" style="87" customWidth="1"/>
    <col min="2325" max="2325" width="9.140625" style="87" customWidth="1"/>
    <col min="2326" max="2326" width="22.28125" style="87" customWidth="1"/>
    <col min="2327" max="2327" width="105.140625" style="87" customWidth="1"/>
    <col min="2328" max="2562" width="9.140625" style="87" customWidth="1"/>
    <col min="2563" max="2563" width="1.28515625" style="87" customWidth="1"/>
    <col min="2564" max="2564" width="83.140625" style="87" customWidth="1"/>
    <col min="2565" max="2565" width="21.00390625" style="87" customWidth="1"/>
    <col min="2566" max="2566" width="19.8515625" style="87" customWidth="1"/>
    <col min="2567" max="2567" width="21.140625" style="87" customWidth="1"/>
    <col min="2568" max="2568" width="22.140625" style="87" customWidth="1"/>
    <col min="2569" max="2569" width="22.421875" style="87" customWidth="1"/>
    <col min="2570" max="2570" width="22.7109375" style="87" customWidth="1"/>
    <col min="2571" max="2571" width="23.140625" style="87" customWidth="1"/>
    <col min="2572" max="2572" width="24.7109375" style="87" customWidth="1"/>
    <col min="2573" max="2573" width="25.140625" style="87" customWidth="1"/>
    <col min="2574" max="2574" width="24.57421875" style="87" customWidth="1"/>
    <col min="2575" max="2575" width="24.7109375" style="87" customWidth="1"/>
    <col min="2576" max="2576" width="0.71875" style="87" customWidth="1"/>
    <col min="2577" max="2577" width="22.140625" style="87" customWidth="1"/>
    <col min="2578" max="2578" width="1.1484375" style="87" customWidth="1"/>
    <col min="2579" max="2579" width="3.8515625" style="87" customWidth="1"/>
    <col min="2580" max="2580" width="19.140625" style="87" customWidth="1"/>
    <col min="2581" max="2581" width="9.140625" style="87" customWidth="1"/>
    <col min="2582" max="2582" width="22.28125" style="87" customWidth="1"/>
    <col min="2583" max="2583" width="105.140625" style="87" customWidth="1"/>
    <col min="2584" max="2818" width="9.140625" style="87" customWidth="1"/>
    <col min="2819" max="2819" width="1.28515625" style="87" customWidth="1"/>
    <col min="2820" max="2820" width="83.140625" style="87" customWidth="1"/>
    <col min="2821" max="2821" width="21.00390625" style="87" customWidth="1"/>
    <col min="2822" max="2822" width="19.8515625" style="87" customWidth="1"/>
    <col min="2823" max="2823" width="21.140625" style="87" customWidth="1"/>
    <col min="2824" max="2824" width="22.140625" style="87" customWidth="1"/>
    <col min="2825" max="2825" width="22.421875" style="87" customWidth="1"/>
    <col min="2826" max="2826" width="22.7109375" style="87" customWidth="1"/>
    <col min="2827" max="2827" width="23.140625" style="87" customWidth="1"/>
    <col min="2828" max="2828" width="24.7109375" style="87" customWidth="1"/>
    <col min="2829" max="2829" width="25.140625" style="87" customWidth="1"/>
    <col min="2830" max="2830" width="24.57421875" style="87" customWidth="1"/>
    <col min="2831" max="2831" width="24.7109375" style="87" customWidth="1"/>
    <col min="2832" max="2832" width="0.71875" style="87" customWidth="1"/>
    <col min="2833" max="2833" width="22.140625" style="87" customWidth="1"/>
    <col min="2834" max="2834" width="1.1484375" style="87" customWidth="1"/>
    <col min="2835" max="2835" width="3.8515625" style="87" customWidth="1"/>
    <col min="2836" max="2836" width="19.140625" style="87" customWidth="1"/>
    <col min="2837" max="2837" width="9.140625" style="87" customWidth="1"/>
    <col min="2838" max="2838" width="22.28125" style="87" customWidth="1"/>
    <col min="2839" max="2839" width="105.140625" style="87" customWidth="1"/>
    <col min="2840" max="3074" width="9.140625" style="87" customWidth="1"/>
    <col min="3075" max="3075" width="1.28515625" style="87" customWidth="1"/>
    <col min="3076" max="3076" width="83.140625" style="87" customWidth="1"/>
    <col min="3077" max="3077" width="21.00390625" style="87" customWidth="1"/>
    <col min="3078" max="3078" width="19.8515625" style="87" customWidth="1"/>
    <col min="3079" max="3079" width="21.140625" style="87" customWidth="1"/>
    <col min="3080" max="3080" width="22.140625" style="87" customWidth="1"/>
    <col min="3081" max="3081" width="22.421875" style="87" customWidth="1"/>
    <col min="3082" max="3082" width="22.7109375" style="87" customWidth="1"/>
    <col min="3083" max="3083" width="23.140625" style="87" customWidth="1"/>
    <col min="3084" max="3084" width="24.7109375" style="87" customWidth="1"/>
    <col min="3085" max="3085" width="25.140625" style="87" customWidth="1"/>
    <col min="3086" max="3086" width="24.57421875" style="87" customWidth="1"/>
    <col min="3087" max="3087" width="24.7109375" style="87" customWidth="1"/>
    <col min="3088" max="3088" width="0.71875" style="87" customWidth="1"/>
    <col min="3089" max="3089" width="22.140625" style="87" customWidth="1"/>
    <col min="3090" max="3090" width="1.1484375" style="87" customWidth="1"/>
    <col min="3091" max="3091" width="3.8515625" style="87" customWidth="1"/>
    <col min="3092" max="3092" width="19.140625" style="87" customWidth="1"/>
    <col min="3093" max="3093" width="9.140625" style="87" customWidth="1"/>
    <col min="3094" max="3094" width="22.28125" style="87" customWidth="1"/>
    <col min="3095" max="3095" width="105.140625" style="87" customWidth="1"/>
    <col min="3096" max="3330" width="9.140625" style="87" customWidth="1"/>
    <col min="3331" max="3331" width="1.28515625" style="87" customWidth="1"/>
    <col min="3332" max="3332" width="83.140625" style="87" customWidth="1"/>
    <col min="3333" max="3333" width="21.00390625" style="87" customWidth="1"/>
    <col min="3334" max="3334" width="19.8515625" style="87" customWidth="1"/>
    <col min="3335" max="3335" width="21.140625" style="87" customWidth="1"/>
    <col min="3336" max="3336" width="22.140625" style="87" customWidth="1"/>
    <col min="3337" max="3337" width="22.421875" style="87" customWidth="1"/>
    <col min="3338" max="3338" width="22.7109375" style="87" customWidth="1"/>
    <col min="3339" max="3339" width="23.140625" style="87" customWidth="1"/>
    <col min="3340" max="3340" width="24.7109375" style="87" customWidth="1"/>
    <col min="3341" max="3341" width="25.140625" style="87" customWidth="1"/>
    <col min="3342" max="3342" width="24.57421875" style="87" customWidth="1"/>
    <col min="3343" max="3343" width="24.7109375" style="87" customWidth="1"/>
    <col min="3344" max="3344" width="0.71875" style="87" customWidth="1"/>
    <col min="3345" max="3345" width="22.140625" style="87" customWidth="1"/>
    <col min="3346" max="3346" width="1.1484375" style="87" customWidth="1"/>
    <col min="3347" max="3347" width="3.8515625" style="87" customWidth="1"/>
    <col min="3348" max="3348" width="19.140625" style="87" customWidth="1"/>
    <col min="3349" max="3349" width="9.140625" style="87" customWidth="1"/>
    <col min="3350" max="3350" width="22.28125" style="87" customWidth="1"/>
    <col min="3351" max="3351" width="105.140625" style="87" customWidth="1"/>
    <col min="3352" max="3586" width="9.140625" style="87" customWidth="1"/>
    <col min="3587" max="3587" width="1.28515625" style="87" customWidth="1"/>
    <col min="3588" max="3588" width="83.140625" style="87" customWidth="1"/>
    <col min="3589" max="3589" width="21.00390625" style="87" customWidth="1"/>
    <col min="3590" max="3590" width="19.8515625" style="87" customWidth="1"/>
    <col min="3591" max="3591" width="21.140625" style="87" customWidth="1"/>
    <col min="3592" max="3592" width="22.140625" style="87" customWidth="1"/>
    <col min="3593" max="3593" width="22.421875" style="87" customWidth="1"/>
    <col min="3594" max="3594" width="22.7109375" style="87" customWidth="1"/>
    <col min="3595" max="3595" width="23.140625" style="87" customWidth="1"/>
    <col min="3596" max="3596" width="24.7109375" style="87" customWidth="1"/>
    <col min="3597" max="3597" width="25.140625" style="87" customWidth="1"/>
    <col min="3598" max="3598" width="24.57421875" style="87" customWidth="1"/>
    <col min="3599" max="3599" width="24.7109375" style="87" customWidth="1"/>
    <col min="3600" max="3600" width="0.71875" style="87" customWidth="1"/>
    <col min="3601" max="3601" width="22.140625" style="87" customWidth="1"/>
    <col min="3602" max="3602" width="1.1484375" style="87" customWidth="1"/>
    <col min="3603" max="3603" width="3.8515625" style="87" customWidth="1"/>
    <col min="3604" max="3604" width="19.140625" style="87" customWidth="1"/>
    <col min="3605" max="3605" width="9.140625" style="87" customWidth="1"/>
    <col min="3606" max="3606" width="22.28125" style="87" customWidth="1"/>
    <col min="3607" max="3607" width="105.140625" style="87" customWidth="1"/>
    <col min="3608" max="3842" width="9.140625" style="87" customWidth="1"/>
    <col min="3843" max="3843" width="1.28515625" style="87" customWidth="1"/>
    <col min="3844" max="3844" width="83.140625" style="87" customWidth="1"/>
    <col min="3845" max="3845" width="21.00390625" style="87" customWidth="1"/>
    <col min="3846" max="3846" width="19.8515625" style="87" customWidth="1"/>
    <col min="3847" max="3847" width="21.140625" style="87" customWidth="1"/>
    <col min="3848" max="3848" width="22.140625" style="87" customWidth="1"/>
    <col min="3849" max="3849" width="22.421875" style="87" customWidth="1"/>
    <col min="3850" max="3850" width="22.7109375" style="87" customWidth="1"/>
    <col min="3851" max="3851" width="23.140625" style="87" customWidth="1"/>
    <col min="3852" max="3852" width="24.7109375" style="87" customWidth="1"/>
    <col min="3853" max="3853" width="25.140625" style="87" customWidth="1"/>
    <col min="3854" max="3854" width="24.57421875" style="87" customWidth="1"/>
    <col min="3855" max="3855" width="24.7109375" style="87" customWidth="1"/>
    <col min="3856" max="3856" width="0.71875" style="87" customWidth="1"/>
    <col min="3857" max="3857" width="22.140625" style="87" customWidth="1"/>
    <col min="3858" max="3858" width="1.1484375" style="87" customWidth="1"/>
    <col min="3859" max="3859" width="3.8515625" style="87" customWidth="1"/>
    <col min="3860" max="3860" width="19.140625" style="87" customWidth="1"/>
    <col min="3861" max="3861" width="9.140625" style="87" customWidth="1"/>
    <col min="3862" max="3862" width="22.28125" style="87" customWidth="1"/>
    <col min="3863" max="3863" width="105.140625" style="87" customWidth="1"/>
    <col min="3864" max="4098" width="9.140625" style="87" customWidth="1"/>
    <col min="4099" max="4099" width="1.28515625" style="87" customWidth="1"/>
    <col min="4100" max="4100" width="83.140625" style="87" customWidth="1"/>
    <col min="4101" max="4101" width="21.00390625" style="87" customWidth="1"/>
    <col min="4102" max="4102" width="19.8515625" style="87" customWidth="1"/>
    <col min="4103" max="4103" width="21.140625" style="87" customWidth="1"/>
    <col min="4104" max="4104" width="22.140625" style="87" customWidth="1"/>
    <col min="4105" max="4105" width="22.421875" style="87" customWidth="1"/>
    <col min="4106" max="4106" width="22.7109375" style="87" customWidth="1"/>
    <col min="4107" max="4107" width="23.140625" style="87" customWidth="1"/>
    <col min="4108" max="4108" width="24.7109375" style="87" customWidth="1"/>
    <col min="4109" max="4109" width="25.140625" style="87" customWidth="1"/>
    <col min="4110" max="4110" width="24.57421875" style="87" customWidth="1"/>
    <col min="4111" max="4111" width="24.7109375" style="87" customWidth="1"/>
    <col min="4112" max="4112" width="0.71875" style="87" customWidth="1"/>
    <col min="4113" max="4113" width="22.140625" style="87" customWidth="1"/>
    <col min="4114" max="4114" width="1.1484375" style="87" customWidth="1"/>
    <col min="4115" max="4115" width="3.8515625" style="87" customWidth="1"/>
    <col min="4116" max="4116" width="19.140625" style="87" customWidth="1"/>
    <col min="4117" max="4117" width="9.140625" style="87" customWidth="1"/>
    <col min="4118" max="4118" width="22.28125" style="87" customWidth="1"/>
    <col min="4119" max="4119" width="105.140625" style="87" customWidth="1"/>
    <col min="4120" max="4354" width="9.140625" style="87" customWidth="1"/>
    <col min="4355" max="4355" width="1.28515625" style="87" customWidth="1"/>
    <col min="4356" max="4356" width="83.140625" style="87" customWidth="1"/>
    <col min="4357" max="4357" width="21.00390625" style="87" customWidth="1"/>
    <col min="4358" max="4358" width="19.8515625" style="87" customWidth="1"/>
    <col min="4359" max="4359" width="21.140625" style="87" customWidth="1"/>
    <col min="4360" max="4360" width="22.140625" style="87" customWidth="1"/>
    <col min="4361" max="4361" width="22.421875" style="87" customWidth="1"/>
    <col min="4362" max="4362" width="22.7109375" style="87" customWidth="1"/>
    <col min="4363" max="4363" width="23.140625" style="87" customWidth="1"/>
    <col min="4364" max="4364" width="24.7109375" style="87" customWidth="1"/>
    <col min="4365" max="4365" width="25.140625" style="87" customWidth="1"/>
    <col min="4366" max="4366" width="24.57421875" style="87" customWidth="1"/>
    <col min="4367" max="4367" width="24.7109375" style="87" customWidth="1"/>
    <col min="4368" max="4368" width="0.71875" style="87" customWidth="1"/>
    <col min="4369" max="4369" width="22.140625" style="87" customWidth="1"/>
    <col min="4370" max="4370" width="1.1484375" style="87" customWidth="1"/>
    <col min="4371" max="4371" width="3.8515625" style="87" customWidth="1"/>
    <col min="4372" max="4372" width="19.140625" style="87" customWidth="1"/>
    <col min="4373" max="4373" width="9.140625" style="87" customWidth="1"/>
    <col min="4374" max="4374" width="22.28125" style="87" customWidth="1"/>
    <col min="4375" max="4375" width="105.140625" style="87" customWidth="1"/>
    <col min="4376" max="4610" width="9.140625" style="87" customWidth="1"/>
    <col min="4611" max="4611" width="1.28515625" style="87" customWidth="1"/>
    <col min="4612" max="4612" width="83.140625" style="87" customWidth="1"/>
    <col min="4613" max="4613" width="21.00390625" style="87" customWidth="1"/>
    <col min="4614" max="4614" width="19.8515625" style="87" customWidth="1"/>
    <col min="4615" max="4615" width="21.140625" style="87" customWidth="1"/>
    <col min="4616" max="4616" width="22.140625" style="87" customWidth="1"/>
    <col min="4617" max="4617" width="22.421875" style="87" customWidth="1"/>
    <col min="4618" max="4618" width="22.7109375" style="87" customWidth="1"/>
    <col min="4619" max="4619" width="23.140625" style="87" customWidth="1"/>
    <col min="4620" max="4620" width="24.7109375" style="87" customWidth="1"/>
    <col min="4621" max="4621" width="25.140625" style="87" customWidth="1"/>
    <col min="4622" max="4622" width="24.57421875" style="87" customWidth="1"/>
    <col min="4623" max="4623" width="24.7109375" style="87" customWidth="1"/>
    <col min="4624" max="4624" width="0.71875" style="87" customWidth="1"/>
    <col min="4625" max="4625" width="22.140625" style="87" customWidth="1"/>
    <col min="4626" max="4626" width="1.1484375" style="87" customWidth="1"/>
    <col min="4627" max="4627" width="3.8515625" style="87" customWidth="1"/>
    <col min="4628" max="4628" width="19.140625" style="87" customWidth="1"/>
    <col min="4629" max="4629" width="9.140625" style="87" customWidth="1"/>
    <col min="4630" max="4630" width="22.28125" style="87" customWidth="1"/>
    <col min="4631" max="4631" width="105.140625" style="87" customWidth="1"/>
    <col min="4632" max="4866" width="9.140625" style="87" customWidth="1"/>
    <col min="4867" max="4867" width="1.28515625" style="87" customWidth="1"/>
    <col min="4868" max="4868" width="83.140625" style="87" customWidth="1"/>
    <col min="4869" max="4869" width="21.00390625" style="87" customWidth="1"/>
    <col min="4870" max="4870" width="19.8515625" style="87" customWidth="1"/>
    <col min="4871" max="4871" width="21.140625" style="87" customWidth="1"/>
    <col min="4872" max="4872" width="22.140625" style="87" customWidth="1"/>
    <col min="4873" max="4873" width="22.421875" style="87" customWidth="1"/>
    <col min="4874" max="4874" width="22.7109375" style="87" customWidth="1"/>
    <col min="4875" max="4875" width="23.140625" style="87" customWidth="1"/>
    <col min="4876" max="4876" width="24.7109375" style="87" customWidth="1"/>
    <col min="4877" max="4877" width="25.140625" style="87" customWidth="1"/>
    <col min="4878" max="4878" width="24.57421875" style="87" customWidth="1"/>
    <col min="4879" max="4879" width="24.7109375" style="87" customWidth="1"/>
    <col min="4880" max="4880" width="0.71875" style="87" customWidth="1"/>
    <col min="4881" max="4881" width="22.140625" style="87" customWidth="1"/>
    <col min="4882" max="4882" width="1.1484375" style="87" customWidth="1"/>
    <col min="4883" max="4883" width="3.8515625" style="87" customWidth="1"/>
    <col min="4884" max="4884" width="19.140625" style="87" customWidth="1"/>
    <col min="4885" max="4885" width="9.140625" style="87" customWidth="1"/>
    <col min="4886" max="4886" width="22.28125" style="87" customWidth="1"/>
    <col min="4887" max="4887" width="105.140625" style="87" customWidth="1"/>
    <col min="4888" max="5122" width="9.140625" style="87" customWidth="1"/>
    <col min="5123" max="5123" width="1.28515625" style="87" customWidth="1"/>
    <col min="5124" max="5124" width="83.140625" style="87" customWidth="1"/>
    <col min="5125" max="5125" width="21.00390625" style="87" customWidth="1"/>
    <col min="5126" max="5126" width="19.8515625" style="87" customWidth="1"/>
    <col min="5127" max="5127" width="21.140625" style="87" customWidth="1"/>
    <col min="5128" max="5128" width="22.140625" style="87" customWidth="1"/>
    <col min="5129" max="5129" width="22.421875" style="87" customWidth="1"/>
    <col min="5130" max="5130" width="22.7109375" style="87" customWidth="1"/>
    <col min="5131" max="5131" width="23.140625" style="87" customWidth="1"/>
    <col min="5132" max="5132" width="24.7109375" style="87" customWidth="1"/>
    <col min="5133" max="5133" width="25.140625" style="87" customWidth="1"/>
    <col min="5134" max="5134" width="24.57421875" style="87" customWidth="1"/>
    <col min="5135" max="5135" width="24.7109375" style="87" customWidth="1"/>
    <col min="5136" max="5136" width="0.71875" style="87" customWidth="1"/>
    <col min="5137" max="5137" width="22.140625" style="87" customWidth="1"/>
    <col min="5138" max="5138" width="1.1484375" style="87" customWidth="1"/>
    <col min="5139" max="5139" width="3.8515625" style="87" customWidth="1"/>
    <col min="5140" max="5140" width="19.140625" style="87" customWidth="1"/>
    <col min="5141" max="5141" width="9.140625" style="87" customWidth="1"/>
    <col min="5142" max="5142" width="22.28125" style="87" customWidth="1"/>
    <col min="5143" max="5143" width="105.140625" style="87" customWidth="1"/>
    <col min="5144" max="5378" width="9.140625" style="87" customWidth="1"/>
    <col min="5379" max="5379" width="1.28515625" style="87" customWidth="1"/>
    <col min="5380" max="5380" width="83.140625" style="87" customWidth="1"/>
    <col min="5381" max="5381" width="21.00390625" style="87" customWidth="1"/>
    <col min="5382" max="5382" width="19.8515625" style="87" customWidth="1"/>
    <col min="5383" max="5383" width="21.140625" style="87" customWidth="1"/>
    <col min="5384" max="5384" width="22.140625" style="87" customWidth="1"/>
    <col min="5385" max="5385" width="22.421875" style="87" customWidth="1"/>
    <col min="5386" max="5386" width="22.7109375" style="87" customWidth="1"/>
    <col min="5387" max="5387" width="23.140625" style="87" customWidth="1"/>
    <col min="5388" max="5388" width="24.7109375" style="87" customWidth="1"/>
    <col min="5389" max="5389" width="25.140625" style="87" customWidth="1"/>
    <col min="5390" max="5390" width="24.57421875" style="87" customWidth="1"/>
    <col min="5391" max="5391" width="24.7109375" style="87" customWidth="1"/>
    <col min="5392" max="5392" width="0.71875" style="87" customWidth="1"/>
    <col min="5393" max="5393" width="22.140625" style="87" customWidth="1"/>
    <col min="5394" max="5394" width="1.1484375" style="87" customWidth="1"/>
    <col min="5395" max="5395" width="3.8515625" style="87" customWidth="1"/>
    <col min="5396" max="5396" width="19.140625" style="87" customWidth="1"/>
    <col min="5397" max="5397" width="9.140625" style="87" customWidth="1"/>
    <col min="5398" max="5398" width="22.28125" style="87" customWidth="1"/>
    <col min="5399" max="5399" width="105.140625" style="87" customWidth="1"/>
    <col min="5400" max="5634" width="9.140625" style="87" customWidth="1"/>
    <col min="5635" max="5635" width="1.28515625" style="87" customWidth="1"/>
    <col min="5636" max="5636" width="83.140625" style="87" customWidth="1"/>
    <col min="5637" max="5637" width="21.00390625" style="87" customWidth="1"/>
    <col min="5638" max="5638" width="19.8515625" style="87" customWidth="1"/>
    <col min="5639" max="5639" width="21.140625" style="87" customWidth="1"/>
    <col min="5640" max="5640" width="22.140625" style="87" customWidth="1"/>
    <col min="5641" max="5641" width="22.421875" style="87" customWidth="1"/>
    <col min="5642" max="5642" width="22.7109375" style="87" customWidth="1"/>
    <col min="5643" max="5643" width="23.140625" style="87" customWidth="1"/>
    <col min="5644" max="5644" width="24.7109375" style="87" customWidth="1"/>
    <col min="5645" max="5645" width="25.140625" style="87" customWidth="1"/>
    <col min="5646" max="5646" width="24.57421875" style="87" customWidth="1"/>
    <col min="5647" max="5647" width="24.7109375" style="87" customWidth="1"/>
    <col min="5648" max="5648" width="0.71875" style="87" customWidth="1"/>
    <col min="5649" max="5649" width="22.140625" style="87" customWidth="1"/>
    <col min="5650" max="5650" width="1.1484375" style="87" customWidth="1"/>
    <col min="5651" max="5651" width="3.8515625" style="87" customWidth="1"/>
    <col min="5652" max="5652" width="19.140625" style="87" customWidth="1"/>
    <col min="5653" max="5653" width="9.140625" style="87" customWidth="1"/>
    <col min="5654" max="5654" width="22.28125" style="87" customWidth="1"/>
    <col min="5655" max="5655" width="105.140625" style="87" customWidth="1"/>
    <col min="5656" max="5890" width="9.140625" style="87" customWidth="1"/>
    <col min="5891" max="5891" width="1.28515625" style="87" customWidth="1"/>
    <col min="5892" max="5892" width="83.140625" style="87" customWidth="1"/>
    <col min="5893" max="5893" width="21.00390625" style="87" customWidth="1"/>
    <col min="5894" max="5894" width="19.8515625" style="87" customWidth="1"/>
    <col min="5895" max="5895" width="21.140625" style="87" customWidth="1"/>
    <col min="5896" max="5896" width="22.140625" style="87" customWidth="1"/>
    <col min="5897" max="5897" width="22.421875" style="87" customWidth="1"/>
    <col min="5898" max="5898" width="22.7109375" style="87" customWidth="1"/>
    <col min="5899" max="5899" width="23.140625" style="87" customWidth="1"/>
    <col min="5900" max="5900" width="24.7109375" style="87" customWidth="1"/>
    <col min="5901" max="5901" width="25.140625" style="87" customWidth="1"/>
    <col min="5902" max="5902" width="24.57421875" style="87" customWidth="1"/>
    <col min="5903" max="5903" width="24.7109375" style="87" customWidth="1"/>
    <col min="5904" max="5904" width="0.71875" style="87" customWidth="1"/>
    <col min="5905" max="5905" width="22.140625" style="87" customWidth="1"/>
    <col min="5906" max="5906" width="1.1484375" style="87" customWidth="1"/>
    <col min="5907" max="5907" width="3.8515625" style="87" customWidth="1"/>
    <col min="5908" max="5908" width="19.140625" style="87" customWidth="1"/>
    <col min="5909" max="5909" width="9.140625" style="87" customWidth="1"/>
    <col min="5910" max="5910" width="22.28125" style="87" customWidth="1"/>
    <col min="5911" max="5911" width="105.140625" style="87" customWidth="1"/>
    <col min="5912" max="6146" width="9.140625" style="87" customWidth="1"/>
    <col min="6147" max="6147" width="1.28515625" style="87" customWidth="1"/>
    <col min="6148" max="6148" width="83.140625" style="87" customWidth="1"/>
    <col min="6149" max="6149" width="21.00390625" style="87" customWidth="1"/>
    <col min="6150" max="6150" width="19.8515625" style="87" customWidth="1"/>
    <col min="6151" max="6151" width="21.140625" style="87" customWidth="1"/>
    <col min="6152" max="6152" width="22.140625" style="87" customWidth="1"/>
    <col min="6153" max="6153" width="22.421875" style="87" customWidth="1"/>
    <col min="6154" max="6154" width="22.7109375" style="87" customWidth="1"/>
    <col min="6155" max="6155" width="23.140625" style="87" customWidth="1"/>
    <col min="6156" max="6156" width="24.7109375" style="87" customWidth="1"/>
    <col min="6157" max="6157" width="25.140625" style="87" customWidth="1"/>
    <col min="6158" max="6158" width="24.57421875" style="87" customWidth="1"/>
    <col min="6159" max="6159" width="24.7109375" style="87" customWidth="1"/>
    <col min="6160" max="6160" width="0.71875" style="87" customWidth="1"/>
    <col min="6161" max="6161" width="22.140625" style="87" customWidth="1"/>
    <col min="6162" max="6162" width="1.1484375" style="87" customWidth="1"/>
    <col min="6163" max="6163" width="3.8515625" style="87" customWidth="1"/>
    <col min="6164" max="6164" width="19.140625" style="87" customWidth="1"/>
    <col min="6165" max="6165" width="9.140625" style="87" customWidth="1"/>
    <col min="6166" max="6166" width="22.28125" style="87" customWidth="1"/>
    <col min="6167" max="6167" width="105.140625" style="87" customWidth="1"/>
    <col min="6168" max="6402" width="9.140625" style="87" customWidth="1"/>
    <col min="6403" max="6403" width="1.28515625" style="87" customWidth="1"/>
    <col min="6404" max="6404" width="83.140625" style="87" customWidth="1"/>
    <col min="6405" max="6405" width="21.00390625" style="87" customWidth="1"/>
    <col min="6406" max="6406" width="19.8515625" style="87" customWidth="1"/>
    <col min="6407" max="6407" width="21.140625" style="87" customWidth="1"/>
    <col min="6408" max="6408" width="22.140625" style="87" customWidth="1"/>
    <col min="6409" max="6409" width="22.421875" style="87" customWidth="1"/>
    <col min="6410" max="6410" width="22.7109375" style="87" customWidth="1"/>
    <col min="6411" max="6411" width="23.140625" style="87" customWidth="1"/>
    <col min="6412" max="6412" width="24.7109375" style="87" customWidth="1"/>
    <col min="6413" max="6413" width="25.140625" style="87" customWidth="1"/>
    <col min="6414" max="6414" width="24.57421875" style="87" customWidth="1"/>
    <col min="6415" max="6415" width="24.7109375" style="87" customWidth="1"/>
    <col min="6416" max="6416" width="0.71875" style="87" customWidth="1"/>
    <col min="6417" max="6417" width="22.140625" style="87" customWidth="1"/>
    <col min="6418" max="6418" width="1.1484375" style="87" customWidth="1"/>
    <col min="6419" max="6419" width="3.8515625" style="87" customWidth="1"/>
    <col min="6420" max="6420" width="19.140625" style="87" customWidth="1"/>
    <col min="6421" max="6421" width="9.140625" style="87" customWidth="1"/>
    <col min="6422" max="6422" width="22.28125" style="87" customWidth="1"/>
    <col min="6423" max="6423" width="105.140625" style="87" customWidth="1"/>
    <col min="6424" max="6658" width="9.140625" style="87" customWidth="1"/>
    <col min="6659" max="6659" width="1.28515625" style="87" customWidth="1"/>
    <col min="6660" max="6660" width="83.140625" style="87" customWidth="1"/>
    <col min="6661" max="6661" width="21.00390625" style="87" customWidth="1"/>
    <col min="6662" max="6662" width="19.8515625" style="87" customWidth="1"/>
    <col min="6663" max="6663" width="21.140625" style="87" customWidth="1"/>
    <col min="6664" max="6664" width="22.140625" style="87" customWidth="1"/>
    <col min="6665" max="6665" width="22.421875" style="87" customWidth="1"/>
    <col min="6666" max="6666" width="22.7109375" style="87" customWidth="1"/>
    <col min="6667" max="6667" width="23.140625" style="87" customWidth="1"/>
    <col min="6668" max="6668" width="24.7109375" style="87" customWidth="1"/>
    <col min="6669" max="6669" width="25.140625" style="87" customWidth="1"/>
    <col min="6670" max="6670" width="24.57421875" style="87" customWidth="1"/>
    <col min="6671" max="6671" width="24.7109375" style="87" customWidth="1"/>
    <col min="6672" max="6672" width="0.71875" style="87" customWidth="1"/>
    <col min="6673" max="6673" width="22.140625" style="87" customWidth="1"/>
    <col min="6674" max="6674" width="1.1484375" style="87" customWidth="1"/>
    <col min="6675" max="6675" width="3.8515625" style="87" customWidth="1"/>
    <col min="6676" max="6676" width="19.140625" style="87" customWidth="1"/>
    <col min="6677" max="6677" width="9.140625" style="87" customWidth="1"/>
    <col min="6678" max="6678" width="22.28125" style="87" customWidth="1"/>
    <col min="6679" max="6679" width="105.140625" style="87" customWidth="1"/>
    <col min="6680" max="6914" width="9.140625" style="87" customWidth="1"/>
    <col min="6915" max="6915" width="1.28515625" style="87" customWidth="1"/>
    <col min="6916" max="6916" width="83.140625" style="87" customWidth="1"/>
    <col min="6917" max="6917" width="21.00390625" style="87" customWidth="1"/>
    <col min="6918" max="6918" width="19.8515625" style="87" customWidth="1"/>
    <col min="6919" max="6919" width="21.140625" style="87" customWidth="1"/>
    <col min="6920" max="6920" width="22.140625" style="87" customWidth="1"/>
    <col min="6921" max="6921" width="22.421875" style="87" customWidth="1"/>
    <col min="6922" max="6922" width="22.7109375" style="87" customWidth="1"/>
    <col min="6923" max="6923" width="23.140625" style="87" customWidth="1"/>
    <col min="6924" max="6924" width="24.7109375" style="87" customWidth="1"/>
    <col min="6925" max="6925" width="25.140625" style="87" customWidth="1"/>
    <col min="6926" max="6926" width="24.57421875" style="87" customWidth="1"/>
    <col min="6927" max="6927" width="24.7109375" style="87" customWidth="1"/>
    <col min="6928" max="6928" width="0.71875" style="87" customWidth="1"/>
    <col min="6929" max="6929" width="22.140625" style="87" customWidth="1"/>
    <col min="6930" max="6930" width="1.1484375" style="87" customWidth="1"/>
    <col min="6931" max="6931" width="3.8515625" style="87" customWidth="1"/>
    <col min="6932" max="6932" width="19.140625" style="87" customWidth="1"/>
    <col min="6933" max="6933" width="9.140625" style="87" customWidth="1"/>
    <col min="6934" max="6934" width="22.28125" style="87" customWidth="1"/>
    <col min="6935" max="6935" width="105.140625" style="87" customWidth="1"/>
    <col min="6936" max="7170" width="9.140625" style="87" customWidth="1"/>
    <col min="7171" max="7171" width="1.28515625" style="87" customWidth="1"/>
    <col min="7172" max="7172" width="83.140625" style="87" customWidth="1"/>
    <col min="7173" max="7173" width="21.00390625" style="87" customWidth="1"/>
    <col min="7174" max="7174" width="19.8515625" style="87" customWidth="1"/>
    <col min="7175" max="7175" width="21.140625" style="87" customWidth="1"/>
    <col min="7176" max="7176" width="22.140625" style="87" customWidth="1"/>
    <col min="7177" max="7177" width="22.421875" style="87" customWidth="1"/>
    <col min="7178" max="7178" width="22.7109375" style="87" customWidth="1"/>
    <col min="7179" max="7179" width="23.140625" style="87" customWidth="1"/>
    <col min="7180" max="7180" width="24.7109375" style="87" customWidth="1"/>
    <col min="7181" max="7181" width="25.140625" style="87" customWidth="1"/>
    <col min="7182" max="7182" width="24.57421875" style="87" customWidth="1"/>
    <col min="7183" max="7183" width="24.7109375" style="87" customWidth="1"/>
    <col min="7184" max="7184" width="0.71875" style="87" customWidth="1"/>
    <col min="7185" max="7185" width="22.140625" style="87" customWidth="1"/>
    <col min="7186" max="7186" width="1.1484375" style="87" customWidth="1"/>
    <col min="7187" max="7187" width="3.8515625" style="87" customWidth="1"/>
    <col min="7188" max="7188" width="19.140625" style="87" customWidth="1"/>
    <col min="7189" max="7189" width="9.140625" style="87" customWidth="1"/>
    <col min="7190" max="7190" width="22.28125" style="87" customWidth="1"/>
    <col min="7191" max="7191" width="105.140625" style="87" customWidth="1"/>
    <col min="7192" max="7426" width="9.140625" style="87" customWidth="1"/>
    <col min="7427" max="7427" width="1.28515625" style="87" customWidth="1"/>
    <col min="7428" max="7428" width="83.140625" style="87" customWidth="1"/>
    <col min="7429" max="7429" width="21.00390625" style="87" customWidth="1"/>
    <col min="7430" max="7430" width="19.8515625" style="87" customWidth="1"/>
    <col min="7431" max="7431" width="21.140625" style="87" customWidth="1"/>
    <col min="7432" max="7432" width="22.140625" style="87" customWidth="1"/>
    <col min="7433" max="7433" width="22.421875" style="87" customWidth="1"/>
    <col min="7434" max="7434" width="22.7109375" style="87" customWidth="1"/>
    <col min="7435" max="7435" width="23.140625" style="87" customWidth="1"/>
    <col min="7436" max="7436" width="24.7109375" style="87" customWidth="1"/>
    <col min="7437" max="7437" width="25.140625" style="87" customWidth="1"/>
    <col min="7438" max="7438" width="24.57421875" style="87" customWidth="1"/>
    <col min="7439" max="7439" width="24.7109375" style="87" customWidth="1"/>
    <col min="7440" max="7440" width="0.71875" style="87" customWidth="1"/>
    <col min="7441" max="7441" width="22.140625" style="87" customWidth="1"/>
    <col min="7442" max="7442" width="1.1484375" style="87" customWidth="1"/>
    <col min="7443" max="7443" width="3.8515625" style="87" customWidth="1"/>
    <col min="7444" max="7444" width="19.140625" style="87" customWidth="1"/>
    <col min="7445" max="7445" width="9.140625" style="87" customWidth="1"/>
    <col min="7446" max="7446" width="22.28125" style="87" customWidth="1"/>
    <col min="7447" max="7447" width="105.140625" style="87" customWidth="1"/>
    <col min="7448" max="7682" width="9.140625" style="87" customWidth="1"/>
    <col min="7683" max="7683" width="1.28515625" style="87" customWidth="1"/>
    <col min="7684" max="7684" width="83.140625" style="87" customWidth="1"/>
    <col min="7685" max="7685" width="21.00390625" style="87" customWidth="1"/>
    <col min="7686" max="7686" width="19.8515625" style="87" customWidth="1"/>
    <col min="7687" max="7687" width="21.140625" style="87" customWidth="1"/>
    <col min="7688" max="7688" width="22.140625" style="87" customWidth="1"/>
    <col min="7689" max="7689" width="22.421875" style="87" customWidth="1"/>
    <col min="7690" max="7690" width="22.7109375" style="87" customWidth="1"/>
    <col min="7691" max="7691" width="23.140625" style="87" customWidth="1"/>
    <col min="7692" max="7692" width="24.7109375" style="87" customWidth="1"/>
    <col min="7693" max="7693" width="25.140625" style="87" customWidth="1"/>
    <col min="7694" max="7694" width="24.57421875" style="87" customWidth="1"/>
    <col min="7695" max="7695" width="24.7109375" style="87" customWidth="1"/>
    <col min="7696" max="7696" width="0.71875" style="87" customWidth="1"/>
    <col min="7697" max="7697" width="22.140625" style="87" customWidth="1"/>
    <col min="7698" max="7698" width="1.1484375" style="87" customWidth="1"/>
    <col min="7699" max="7699" width="3.8515625" style="87" customWidth="1"/>
    <col min="7700" max="7700" width="19.140625" style="87" customWidth="1"/>
    <col min="7701" max="7701" width="9.140625" style="87" customWidth="1"/>
    <col min="7702" max="7702" width="22.28125" style="87" customWidth="1"/>
    <col min="7703" max="7703" width="105.140625" style="87" customWidth="1"/>
    <col min="7704" max="7938" width="9.140625" style="87" customWidth="1"/>
    <col min="7939" max="7939" width="1.28515625" style="87" customWidth="1"/>
    <col min="7940" max="7940" width="83.140625" style="87" customWidth="1"/>
    <col min="7941" max="7941" width="21.00390625" style="87" customWidth="1"/>
    <col min="7942" max="7942" width="19.8515625" style="87" customWidth="1"/>
    <col min="7943" max="7943" width="21.140625" style="87" customWidth="1"/>
    <col min="7944" max="7944" width="22.140625" style="87" customWidth="1"/>
    <col min="7945" max="7945" width="22.421875" style="87" customWidth="1"/>
    <col min="7946" max="7946" width="22.7109375" style="87" customWidth="1"/>
    <col min="7947" max="7947" width="23.140625" style="87" customWidth="1"/>
    <col min="7948" max="7948" width="24.7109375" style="87" customWidth="1"/>
    <col min="7949" max="7949" width="25.140625" style="87" customWidth="1"/>
    <col min="7950" max="7950" width="24.57421875" style="87" customWidth="1"/>
    <col min="7951" max="7951" width="24.7109375" style="87" customWidth="1"/>
    <col min="7952" max="7952" width="0.71875" style="87" customWidth="1"/>
    <col min="7953" max="7953" width="22.140625" style="87" customWidth="1"/>
    <col min="7954" max="7954" width="1.1484375" style="87" customWidth="1"/>
    <col min="7955" max="7955" width="3.8515625" style="87" customWidth="1"/>
    <col min="7956" max="7956" width="19.140625" style="87" customWidth="1"/>
    <col min="7957" max="7957" width="9.140625" style="87" customWidth="1"/>
    <col min="7958" max="7958" width="22.28125" style="87" customWidth="1"/>
    <col min="7959" max="7959" width="105.140625" style="87" customWidth="1"/>
    <col min="7960" max="8194" width="9.140625" style="87" customWidth="1"/>
    <col min="8195" max="8195" width="1.28515625" style="87" customWidth="1"/>
    <col min="8196" max="8196" width="83.140625" style="87" customWidth="1"/>
    <col min="8197" max="8197" width="21.00390625" style="87" customWidth="1"/>
    <col min="8198" max="8198" width="19.8515625" style="87" customWidth="1"/>
    <col min="8199" max="8199" width="21.140625" style="87" customWidth="1"/>
    <col min="8200" max="8200" width="22.140625" style="87" customWidth="1"/>
    <col min="8201" max="8201" width="22.421875" style="87" customWidth="1"/>
    <col min="8202" max="8202" width="22.7109375" style="87" customWidth="1"/>
    <col min="8203" max="8203" width="23.140625" style="87" customWidth="1"/>
    <col min="8204" max="8204" width="24.7109375" style="87" customWidth="1"/>
    <col min="8205" max="8205" width="25.140625" style="87" customWidth="1"/>
    <col min="8206" max="8206" width="24.57421875" style="87" customWidth="1"/>
    <col min="8207" max="8207" width="24.7109375" style="87" customWidth="1"/>
    <col min="8208" max="8208" width="0.71875" style="87" customWidth="1"/>
    <col min="8209" max="8209" width="22.140625" style="87" customWidth="1"/>
    <col min="8210" max="8210" width="1.1484375" style="87" customWidth="1"/>
    <col min="8211" max="8211" width="3.8515625" style="87" customWidth="1"/>
    <col min="8212" max="8212" width="19.140625" style="87" customWidth="1"/>
    <col min="8213" max="8213" width="9.140625" style="87" customWidth="1"/>
    <col min="8214" max="8214" width="22.28125" style="87" customWidth="1"/>
    <col min="8215" max="8215" width="105.140625" style="87" customWidth="1"/>
    <col min="8216" max="8450" width="9.140625" style="87" customWidth="1"/>
    <col min="8451" max="8451" width="1.28515625" style="87" customWidth="1"/>
    <col min="8452" max="8452" width="83.140625" style="87" customWidth="1"/>
    <col min="8453" max="8453" width="21.00390625" style="87" customWidth="1"/>
    <col min="8454" max="8454" width="19.8515625" style="87" customWidth="1"/>
    <col min="8455" max="8455" width="21.140625" style="87" customWidth="1"/>
    <col min="8456" max="8456" width="22.140625" style="87" customWidth="1"/>
    <col min="8457" max="8457" width="22.421875" style="87" customWidth="1"/>
    <col min="8458" max="8458" width="22.7109375" style="87" customWidth="1"/>
    <col min="8459" max="8459" width="23.140625" style="87" customWidth="1"/>
    <col min="8460" max="8460" width="24.7109375" style="87" customWidth="1"/>
    <col min="8461" max="8461" width="25.140625" style="87" customWidth="1"/>
    <col min="8462" max="8462" width="24.57421875" style="87" customWidth="1"/>
    <col min="8463" max="8463" width="24.7109375" style="87" customWidth="1"/>
    <col min="8464" max="8464" width="0.71875" style="87" customWidth="1"/>
    <col min="8465" max="8465" width="22.140625" style="87" customWidth="1"/>
    <col min="8466" max="8466" width="1.1484375" style="87" customWidth="1"/>
    <col min="8467" max="8467" width="3.8515625" style="87" customWidth="1"/>
    <col min="8468" max="8468" width="19.140625" style="87" customWidth="1"/>
    <col min="8469" max="8469" width="9.140625" style="87" customWidth="1"/>
    <col min="8470" max="8470" width="22.28125" style="87" customWidth="1"/>
    <col min="8471" max="8471" width="105.140625" style="87" customWidth="1"/>
    <col min="8472" max="8706" width="9.140625" style="87" customWidth="1"/>
    <col min="8707" max="8707" width="1.28515625" style="87" customWidth="1"/>
    <col min="8708" max="8708" width="83.140625" style="87" customWidth="1"/>
    <col min="8709" max="8709" width="21.00390625" style="87" customWidth="1"/>
    <col min="8710" max="8710" width="19.8515625" style="87" customWidth="1"/>
    <col min="8711" max="8711" width="21.140625" style="87" customWidth="1"/>
    <col min="8712" max="8712" width="22.140625" style="87" customWidth="1"/>
    <col min="8713" max="8713" width="22.421875" style="87" customWidth="1"/>
    <col min="8714" max="8714" width="22.7109375" style="87" customWidth="1"/>
    <col min="8715" max="8715" width="23.140625" style="87" customWidth="1"/>
    <col min="8716" max="8716" width="24.7109375" style="87" customWidth="1"/>
    <col min="8717" max="8717" width="25.140625" style="87" customWidth="1"/>
    <col min="8718" max="8718" width="24.57421875" style="87" customWidth="1"/>
    <col min="8719" max="8719" width="24.7109375" style="87" customWidth="1"/>
    <col min="8720" max="8720" width="0.71875" style="87" customWidth="1"/>
    <col min="8721" max="8721" width="22.140625" style="87" customWidth="1"/>
    <col min="8722" max="8722" width="1.1484375" style="87" customWidth="1"/>
    <col min="8723" max="8723" width="3.8515625" style="87" customWidth="1"/>
    <col min="8724" max="8724" width="19.140625" style="87" customWidth="1"/>
    <col min="8725" max="8725" width="9.140625" style="87" customWidth="1"/>
    <col min="8726" max="8726" width="22.28125" style="87" customWidth="1"/>
    <col min="8727" max="8727" width="105.140625" style="87" customWidth="1"/>
    <col min="8728" max="8962" width="9.140625" style="87" customWidth="1"/>
    <col min="8963" max="8963" width="1.28515625" style="87" customWidth="1"/>
    <col min="8964" max="8964" width="83.140625" style="87" customWidth="1"/>
    <col min="8965" max="8965" width="21.00390625" style="87" customWidth="1"/>
    <col min="8966" max="8966" width="19.8515625" style="87" customWidth="1"/>
    <col min="8967" max="8967" width="21.140625" style="87" customWidth="1"/>
    <col min="8968" max="8968" width="22.140625" style="87" customWidth="1"/>
    <col min="8969" max="8969" width="22.421875" style="87" customWidth="1"/>
    <col min="8970" max="8970" width="22.7109375" style="87" customWidth="1"/>
    <col min="8971" max="8971" width="23.140625" style="87" customWidth="1"/>
    <col min="8972" max="8972" width="24.7109375" style="87" customWidth="1"/>
    <col min="8973" max="8973" width="25.140625" style="87" customWidth="1"/>
    <col min="8974" max="8974" width="24.57421875" style="87" customWidth="1"/>
    <col min="8975" max="8975" width="24.7109375" style="87" customWidth="1"/>
    <col min="8976" max="8976" width="0.71875" style="87" customWidth="1"/>
    <col min="8977" max="8977" width="22.140625" style="87" customWidth="1"/>
    <col min="8978" max="8978" width="1.1484375" style="87" customWidth="1"/>
    <col min="8979" max="8979" width="3.8515625" style="87" customWidth="1"/>
    <col min="8980" max="8980" width="19.140625" style="87" customWidth="1"/>
    <col min="8981" max="8981" width="9.140625" style="87" customWidth="1"/>
    <col min="8982" max="8982" width="22.28125" style="87" customWidth="1"/>
    <col min="8983" max="8983" width="105.140625" style="87" customWidth="1"/>
    <col min="8984" max="9218" width="9.140625" style="87" customWidth="1"/>
    <col min="9219" max="9219" width="1.28515625" style="87" customWidth="1"/>
    <col min="9220" max="9220" width="83.140625" style="87" customWidth="1"/>
    <col min="9221" max="9221" width="21.00390625" style="87" customWidth="1"/>
    <col min="9222" max="9222" width="19.8515625" style="87" customWidth="1"/>
    <col min="9223" max="9223" width="21.140625" style="87" customWidth="1"/>
    <col min="9224" max="9224" width="22.140625" style="87" customWidth="1"/>
    <col min="9225" max="9225" width="22.421875" style="87" customWidth="1"/>
    <col min="9226" max="9226" width="22.7109375" style="87" customWidth="1"/>
    <col min="9227" max="9227" width="23.140625" style="87" customWidth="1"/>
    <col min="9228" max="9228" width="24.7109375" style="87" customWidth="1"/>
    <col min="9229" max="9229" width="25.140625" style="87" customWidth="1"/>
    <col min="9230" max="9230" width="24.57421875" style="87" customWidth="1"/>
    <col min="9231" max="9231" width="24.7109375" style="87" customWidth="1"/>
    <col min="9232" max="9232" width="0.71875" style="87" customWidth="1"/>
    <col min="9233" max="9233" width="22.140625" style="87" customWidth="1"/>
    <col min="9234" max="9234" width="1.1484375" style="87" customWidth="1"/>
    <col min="9235" max="9235" width="3.8515625" style="87" customWidth="1"/>
    <col min="9236" max="9236" width="19.140625" style="87" customWidth="1"/>
    <col min="9237" max="9237" width="9.140625" style="87" customWidth="1"/>
    <col min="9238" max="9238" width="22.28125" style="87" customWidth="1"/>
    <col min="9239" max="9239" width="105.140625" style="87" customWidth="1"/>
    <col min="9240" max="9474" width="9.140625" style="87" customWidth="1"/>
    <col min="9475" max="9475" width="1.28515625" style="87" customWidth="1"/>
    <col min="9476" max="9476" width="83.140625" style="87" customWidth="1"/>
    <col min="9477" max="9477" width="21.00390625" style="87" customWidth="1"/>
    <col min="9478" max="9478" width="19.8515625" style="87" customWidth="1"/>
    <col min="9479" max="9479" width="21.140625" style="87" customWidth="1"/>
    <col min="9480" max="9480" width="22.140625" style="87" customWidth="1"/>
    <col min="9481" max="9481" width="22.421875" style="87" customWidth="1"/>
    <col min="9482" max="9482" width="22.7109375" style="87" customWidth="1"/>
    <col min="9483" max="9483" width="23.140625" style="87" customWidth="1"/>
    <col min="9484" max="9484" width="24.7109375" style="87" customWidth="1"/>
    <col min="9485" max="9485" width="25.140625" style="87" customWidth="1"/>
    <col min="9486" max="9486" width="24.57421875" style="87" customWidth="1"/>
    <col min="9487" max="9487" width="24.7109375" style="87" customWidth="1"/>
    <col min="9488" max="9488" width="0.71875" style="87" customWidth="1"/>
    <col min="9489" max="9489" width="22.140625" style="87" customWidth="1"/>
    <col min="9490" max="9490" width="1.1484375" style="87" customWidth="1"/>
    <col min="9491" max="9491" width="3.8515625" style="87" customWidth="1"/>
    <col min="9492" max="9492" width="19.140625" style="87" customWidth="1"/>
    <col min="9493" max="9493" width="9.140625" style="87" customWidth="1"/>
    <col min="9494" max="9494" width="22.28125" style="87" customWidth="1"/>
    <col min="9495" max="9495" width="105.140625" style="87" customWidth="1"/>
    <col min="9496" max="9730" width="9.140625" style="87" customWidth="1"/>
    <col min="9731" max="9731" width="1.28515625" style="87" customWidth="1"/>
    <col min="9732" max="9732" width="83.140625" style="87" customWidth="1"/>
    <col min="9733" max="9733" width="21.00390625" style="87" customWidth="1"/>
    <col min="9734" max="9734" width="19.8515625" style="87" customWidth="1"/>
    <col min="9735" max="9735" width="21.140625" style="87" customWidth="1"/>
    <col min="9736" max="9736" width="22.140625" style="87" customWidth="1"/>
    <col min="9737" max="9737" width="22.421875" style="87" customWidth="1"/>
    <col min="9738" max="9738" width="22.7109375" style="87" customWidth="1"/>
    <col min="9739" max="9739" width="23.140625" style="87" customWidth="1"/>
    <col min="9740" max="9740" width="24.7109375" style="87" customWidth="1"/>
    <col min="9741" max="9741" width="25.140625" style="87" customWidth="1"/>
    <col min="9742" max="9742" width="24.57421875" style="87" customWidth="1"/>
    <col min="9743" max="9743" width="24.7109375" style="87" customWidth="1"/>
    <col min="9744" max="9744" width="0.71875" style="87" customWidth="1"/>
    <col min="9745" max="9745" width="22.140625" style="87" customWidth="1"/>
    <col min="9746" max="9746" width="1.1484375" style="87" customWidth="1"/>
    <col min="9747" max="9747" width="3.8515625" style="87" customWidth="1"/>
    <col min="9748" max="9748" width="19.140625" style="87" customWidth="1"/>
    <col min="9749" max="9749" width="9.140625" style="87" customWidth="1"/>
    <col min="9750" max="9750" width="22.28125" style="87" customWidth="1"/>
    <col min="9751" max="9751" width="105.140625" style="87" customWidth="1"/>
    <col min="9752" max="9986" width="9.140625" style="87" customWidth="1"/>
    <col min="9987" max="9987" width="1.28515625" style="87" customWidth="1"/>
    <col min="9988" max="9988" width="83.140625" style="87" customWidth="1"/>
    <col min="9989" max="9989" width="21.00390625" style="87" customWidth="1"/>
    <col min="9990" max="9990" width="19.8515625" style="87" customWidth="1"/>
    <col min="9991" max="9991" width="21.140625" style="87" customWidth="1"/>
    <col min="9992" max="9992" width="22.140625" style="87" customWidth="1"/>
    <col min="9993" max="9993" width="22.421875" style="87" customWidth="1"/>
    <col min="9994" max="9994" width="22.7109375" style="87" customWidth="1"/>
    <col min="9995" max="9995" width="23.140625" style="87" customWidth="1"/>
    <col min="9996" max="9996" width="24.7109375" style="87" customWidth="1"/>
    <col min="9997" max="9997" width="25.140625" style="87" customWidth="1"/>
    <col min="9998" max="9998" width="24.57421875" style="87" customWidth="1"/>
    <col min="9999" max="9999" width="24.7109375" style="87" customWidth="1"/>
    <col min="10000" max="10000" width="0.71875" style="87" customWidth="1"/>
    <col min="10001" max="10001" width="22.140625" style="87" customWidth="1"/>
    <col min="10002" max="10002" width="1.1484375" style="87" customWidth="1"/>
    <col min="10003" max="10003" width="3.8515625" style="87" customWidth="1"/>
    <col min="10004" max="10004" width="19.140625" style="87" customWidth="1"/>
    <col min="10005" max="10005" width="9.140625" style="87" customWidth="1"/>
    <col min="10006" max="10006" width="22.28125" style="87" customWidth="1"/>
    <col min="10007" max="10007" width="105.140625" style="87" customWidth="1"/>
    <col min="10008" max="10242" width="9.140625" style="87" customWidth="1"/>
    <col min="10243" max="10243" width="1.28515625" style="87" customWidth="1"/>
    <col min="10244" max="10244" width="83.140625" style="87" customWidth="1"/>
    <col min="10245" max="10245" width="21.00390625" style="87" customWidth="1"/>
    <col min="10246" max="10246" width="19.8515625" style="87" customWidth="1"/>
    <col min="10247" max="10247" width="21.140625" style="87" customWidth="1"/>
    <col min="10248" max="10248" width="22.140625" style="87" customWidth="1"/>
    <col min="10249" max="10249" width="22.421875" style="87" customWidth="1"/>
    <col min="10250" max="10250" width="22.7109375" style="87" customWidth="1"/>
    <col min="10251" max="10251" width="23.140625" style="87" customWidth="1"/>
    <col min="10252" max="10252" width="24.7109375" style="87" customWidth="1"/>
    <col min="10253" max="10253" width="25.140625" style="87" customWidth="1"/>
    <col min="10254" max="10254" width="24.57421875" style="87" customWidth="1"/>
    <col min="10255" max="10255" width="24.7109375" style="87" customWidth="1"/>
    <col min="10256" max="10256" width="0.71875" style="87" customWidth="1"/>
    <col min="10257" max="10257" width="22.140625" style="87" customWidth="1"/>
    <col min="10258" max="10258" width="1.1484375" style="87" customWidth="1"/>
    <col min="10259" max="10259" width="3.8515625" style="87" customWidth="1"/>
    <col min="10260" max="10260" width="19.140625" style="87" customWidth="1"/>
    <col min="10261" max="10261" width="9.140625" style="87" customWidth="1"/>
    <col min="10262" max="10262" width="22.28125" style="87" customWidth="1"/>
    <col min="10263" max="10263" width="105.140625" style="87" customWidth="1"/>
    <col min="10264" max="10498" width="9.140625" style="87" customWidth="1"/>
    <col min="10499" max="10499" width="1.28515625" style="87" customWidth="1"/>
    <col min="10500" max="10500" width="83.140625" style="87" customWidth="1"/>
    <col min="10501" max="10501" width="21.00390625" style="87" customWidth="1"/>
    <col min="10502" max="10502" width="19.8515625" style="87" customWidth="1"/>
    <col min="10503" max="10503" width="21.140625" style="87" customWidth="1"/>
    <col min="10504" max="10504" width="22.140625" style="87" customWidth="1"/>
    <col min="10505" max="10505" width="22.421875" style="87" customWidth="1"/>
    <col min="10506" max="10506" width="22.7109375" style="87" customWidth="1"/>
    <col min="10507" max="10507" width="23.140625" style="87" customWidth="1"/>
    <col min="10508" max="10508" width="24.7109375" style="87" customWidth="1"/>
    <col min="10509" max="10509" width="25.140625" style="87" customWidth="1"/>
    <col min="10510" max="10510" width="24.57421875" style="87" customWidth="1"/>
    <col min="10511" max="10511" width="24.7109375" style="87" customWidth="1"/>
    <col min="10512" max="10512" width="0.71875" style="87" customWidth="1"/>
    <col min="10513" max="10513" width="22.140625" style="87" customWidth="1"/>
    <col min="10514" max="10514" width="1.1484375" style="87" customWidth="1"/>
    <col min="10515" max="10515" width="3.8515625" style="87" customWidth="1"/>
    <col min="10516" max="10516" width="19.140625" style="87" customWidth="1"/>
    <col min="10517" max="10517" width="9.140625" style="87" customWidth="1"/>
    <col min="10518" max="10518" width="22.28125" style="87" customWidth="1"/>
    <col min="10519" max="10519" width="105.140625" style="87" customWidth="1"/>
    <col min="10520" max="10754" width="9.140625" style="87" customWidth="1"/>
    <col min="10755" max="10755" width="1.28515625" style="87" customWidth="1"/>
    <col min="10756" max="10756" width="83.140625" style="87" customWidth="1"/>
    <col min="10757" max="10757" width="21.00390625" style="87" customWidth="1"/>
    <col min="10758" max="10758" width="19.8515625" style="87" customWidth="1"/>
    <col min="10759" max="10759" width="21.140625" style="87" customWidth="1"/>
    <col min="10760" max="10760" width="22.140625" style="87" customWidth="1"/>
    <col min="10761" max="10761" width="22.421875" style="87" customWidth="1"/>
    <col min="10762" max="10762" width="22.7109375" style="87" customWidth="1"/>
    <col min="10763" max="10763" width="23.140625" style="87" customWidth="1"/>
    <col min="10764" max="10764" width="24.7109375" style="87" customWidth="1"/>
    <col min="10765" max="10765" width="25.140625" style="87" customWidth="1"/>
    <col min="10766" max="10766" width="24.57421875" style="87" customWidth="1"/>
    <col min="10767" max="10767" width="24.7109375" style="87" customWidth="1"/>
    <col min="10768" max="10768" width="0.71875" style="87" customWidth="1"/>
    <col min="10769" max="10769" width="22.140625" style="87" customWidth="1"/>
    <col min="10770" max="10770" width="1.1484375" style="87" customWidth="1"/>
    <col min="10771" max="10771" width="3.8515625" style="87" customWidth="1"/>
    <col min="10772" max="10772" width="19.140625" style="87" customWidth="1"/>
    <col min="10773" max="10773" width="9.140625" style="87" customWidth="1"/>
    <col min="10774" max="10774" width="22.28125" style="87" customWidth="1"/>
    <col min="10775" max="10775" width="105.140625" style="87" customWidth="1"/>
    <col min="10776" max="11010" width="9.140625" style="87" customWidth="1"/>
    <col min="11011" max="11011" width="1.28515625" style="87" customWidth="1"/>
    <col min="11012" max="11012" width="83.140625" style="87" customWidth="1"/>
    <col min="11013" max="11013" width="21.00390625" style="87" customWidth="1"/>
    <col min="11014" max="11014" width="19.8515625" style="87" customWidth="1"/>
    <col min="11015" max="11015" width="21.140625" style="87" customWidth="1"/>
    <col min="11016" max="11016" width="22.140625" style="87" customWidth="1"/>
    <col min="11017" max="11017" width="22.421875" style="87" customWidth="1"/>
    <col min="11018" max="11018" width="22.7109375" style="87" customWidth="1"/>
    <col min="11019" max="11019" width="23.140625" style="87" customWidth="1"/>
    <col min="11020" max="11020" width="24.7109375" style="87" customWidth="1"/>
    <col min="11021" max="11021" width="25.140625" style="87" customWidth="1"/>
    <col min="11022" max="11022" width="24.57421875" style="87" customWidth="1"/>
    <col min="11023" max="11023" width="24.7109375" style="87" customWidth="1"/>
    <col min="11024" max="11024" width="0.71875" style="87" customWidth="1"/>
    <col min="11025" max="11025" width="22.140625" style="87" customWidth="1"/>
    <col min="11026" max="11026" width="1.1484375" style="87" customWidth="1"/>
    <col min="11027" max="11027" width="3.8515625" style="87" customWidth="1"/>
    <col min="11028" max="11028" width="19.140625" style="87" customWidth="1"/>
    <col min="11029" max="11029" width="9.140625" style="87" customWidth="1"/>
    <col min="11030" max="11030" width="22.28125" style="87" customWidth="1"/>
    <col min="11031" max="11031" width="105.140625" style="87" customWidth="1"/>
    <col min="11032" max="11266" width="9.140625" style="87" customWidth="1"/>
    <col min="11267" max="11267" width="1.28515625" style="87" customWidth="1"/>
    <col min="11268" max="11268" width="83.140625" style="87" customWidth="1"/>
    <col min="11269" max="11269" width="21.00390625" style="87" customWidth="1"/>
    <col min="11270" max="11270" width="19.8515625" style="87" customWidth="1"/>
    <col min="11271" max="11271" width="21.140625" style="87" customWidth="1"/>
    <col min="11272" max="11272" width="22.140625" style="87" customWidth="1"/>
    <col min="11273" max="11273" width="22.421875" style="87" customWidth="1"/>
    <col min="11274" max="11274" width="22.7109375" style="87" customWidth="1"/>
    <col min="11275" max="11275" width="23.140625" style="87" customWidth="1"/>
    <col min="11276" max="11276" width="24.7109375" style="87" customWidth="1"/>
    <col min="11277" max="11277" width="25.140625" style="87" customWidth="1"/>
    <col min="11278" max="11278" width="24.57421875" style="87" customWidth="1"/>
    <col min="11279" max="11279" width="24.7109375" style="87" customWidth="1"/>
    <col min="11280" max="11280" width="0.71875" style="87" customWidth="1"/>
    <col min="11281" max="11281" width="22.140625" style="87" customWidth="1"/>
    <col min="11282" max="11282" width="1.1484375" style="87" customWidth="1"/>
    <col min="11283" max="11283" width="3.8515625" style="87" customWidth="1"/>
    <col min="11284" max="11284" width="19.140625" style="87" customWidth="1"/>
    <col min="11285" max="11285" width="9.140625" style="87" customWidth="1"/>
    <col min="11286" max="11286" width="22.28125" style="87" customWidth="1"/>
    <col min="11287" max="11287" width="105.140625" style="87" customWidth="1"/>
    <col min="11288" max="11522" width="9.140625" style="87" customWidth="1"/>
    <col min="11523" max="11523" width="1.28515625" style="87" customWidth="1"/>
    <col min="11524" max="11524" width="83.140625" style="87" customWidth="1"/>
    <col min="11525" max="11525" width="21.00390625" style="87" customWidth="1"/>
    <col min="11526" max="11526" width="19.8515625" style="87" customWidth="1"/>
    <col min="11527" max="11527" width="21.140625" style="87" customWidth="1"/>
    <col min="11528" max="11528" width="22.140625" style="87" customWidth="1"/>
    <col min="11529" max="11529" width="22.421875" style="87" customWidth="1"/>
    <col min="11530" max="11530" width="22.7109375" style="87" customWidth="1"/>
    <col min="11531" max="11531" width="23.140625" style="87" customWidth="1"/>
    <col min="11532" max="11532" width="24.7109375" style="87" customWidth="1"/>
    <col min="11533" max="11533" width="25.140625" style="87" customWidth="1"/>
    <col min="11534" max="11534" width="24.57421875" style="87" customWidth="1"/>
    <col min="11535" max="11535" width="24.7109375" style="87" customWidth="1"/>
    <col min="11536" max="11536" width="0.71875" style="87" customWidth="1"/>
    <col min="11537" max="11537" width="22.140625" style="87" customWidth="1"/>
    <col min="11538" max="11538" width="1.1484375" style="87" customWidth="1"/>
    <col min="11539" max="11539" width="3.8515625" style="87" customWidth="1"/>
    <col min="11540" max="11540" width="19.140625" style="87" customWidth="1"/>
    <col min="11541" max="11541" width="9.140625" style="87" customWidth="1"/>
    <col min="11542" max="11542" width="22.28125" style="87" customWidth="1"/>
    <col min="11543" max="11543" width="105.140625" style="87" customWidth="1"/>
    <col min="11544" max="11778" width="9.140625" style="87" customWidth="1"/>
    <col min="11779" max="11779" width="1.28515625" style="87" customWidth="1"/>
    <col min="11780" max="11780" width="83.140625" style="87" customWidth="1"/>
    <col min="11781" max="11781" width="21.00390625" style="87" customWidth="1"/>
    <col min="11782" max="11782" width="19.8515625" style="87" customWidth="1"/>
    <col min="11783" max="11783" width="21.140625" style="87" customWidth="1"/>
    <col min="11784" max="11784" width="22.140625" style="87" customWidth="1"/>
    <col min="11785" max="11785" width="22.421875" style="87" customWidth="1"/>
    <col min="11786" max="11786" width="22.7109375" style="87" customWidth="1"/>
    <col min="11787" max="11787" width="23.140625" style="87" customWidth="1"/>
    <col min="11788" max="11788" width="24.7109375" style="87" customWidth="1"/>
    <col min="11789" max="11789" width="25.140625" style="87" customWidth="1"/>
    <col min="11790" max="11790" width="24.57421875" style="87" customWidth="1"/>
    <col min="11791" max="11791" width="24.7109375" style="87" customWidth="1"/>
    <col min="11792" max="11792" width="0.71875" style="87" customWidth="1"/>
    <col min="11793" max="11793" width="22.140625" style="87" customWidth="1"/>
    <col min="11794" max="11794" width="1.1484375" style="87" customWidth="1"/>
    <col min="11795" max="11795" width="3.8515625" style="87" customWidth="1"/>
    <col min="11796" max="11796" width="19.140625" style="87" customWidth="1"/>
    <col min="11797" max="11797" width="9.140625" style="87" customWidth="1"/>
    <col min="11798" max="11798" width="22.28125" style="87" customWidth="1"/>
    <col min="11799" max="11799" width="105.140625" style="87" customWidth="1"/>
    <col min="11800" max="12034" width="9.140625" style="87" customWidth="1"/>
    <col min="12035" max="12035" width="1.28515625" style="87" customWidth="1"/>
    <col min="12036" max="12036" width="83.140625" style="87" customWidth="1"/>
    <col min="12037" max="12037" width="21.00390625" style="87" customWidth="1"/>
    <col min="12038" max="12038" width="19.8515625" style="87" customWidth="1"/>
    <col min="12039" max="12039" width="21.140625" style="87" customWidth="1"/>
    <col min="12040" max="12040" width="22.140625" style="87" customWidth="1"/>
    <col min="12041" max="12041" width="22.421875" style="87" customWidth="1"/>
    <col min="12042" max="12042" width="22.7109375" style="87" customWidth="1"/>
    <col min="12043" max="12043" width="23.140625" style="87" customWidth="1"/>
    <col min="12044" max="12044" width="24.7109375" style="87" customWidth="1"/>
    <col min="12045" max="12045" width="25.140625" style="87" customWidth="1"/>
    <col min="12046" max="12046" width="24.57421875" style="87" customWidth="1"/>
    <col min="12047" max="12047" width="24.7109375" style="87" customWidth="1"/>
    <col min="12048" max="12048" width="0.71875" style="87" customWidth="1"/>
    <col min="12049" max="12049" width="22.140625" style="87" customWidth="1"/>
    <col min="12050" max="12050" width="1.1484375" style="87" customWidth="1"/>
    <col min="12051" max="12051" width="3.8515625" style="87" customWidth="1"/>
    <col min="12052" max="12052" width="19.140625" style="87" customWidth="1"/>
    <col min="12053" max="12053" width="9.140625" style="87" customWidth="1"/>
    <col min="12054" max="12054" width="22.28125" style="87" customWidth="1"/>
    <col min="12055" max="12055" width="105.140625" style="87" customWidth="1"/>
    <col min="12056" max="12290" width="9.140625" style="87" customWidth="1"/>
    <col min="12291" max="12291" width="1.28515625" style="87" customWidth="1"/>
    <col min="12292" max="12292" width="83.140625" style="87" customWidth="1"/>
    <col min="12293" max="12293" width="21.00390625" style="87" customWidth="1"/>
    <col min="12294" max="12294" width="19.8515625" style="87" customWidth="1"/>
    <col min="12295" max="12295" width="21.140625" style="87" customWidth="1"/>
    <col min="12296" max="12296" width="22.140625" style="87" customWidth="1"/>
    <col min="12297" max="12297" width="22.421875" style="87" customWidth="1"/>
    <col min="12298" max="12298" width="22.7109375" style="87" customWidth="1"/>
    <col min="12299" max="12299" width="23.140625" style="87" customWidth="1"/>
    <col min="12300" max="12300" width="24.7109375" style="87" customWidth="1"/>
    <col min="12301" max="12301" width="25.140625" style="87" customWidth="1"/>
    <col min="12302" max="12302" width="24.57421875" style="87" customWidth="1"/>
    <col min="12303" max="12303" width="24.7109375" style="87" customWidth="1"/>
    <col min="12304" max="12304" width="0.71875" style="87" customWidth="1"/>
    <col min="12305" max="12305" width="22.140625" style="87" customWidth="1"/>
    <col min="12306" max="12306" width="1.1484375" style="87" customWidth="1"/>
    <col min="12307" max="12307" width="3.8515625" style="87" customWidth="1"/>
    <col min="12308" max="12308" width="19.140625" style="87" customWidth="1"/>
    <col min="12309" max="12309" width="9.140625" style="87" customWidth="1"/>
    <col min="12310" max="12310" width="22.28125" style="87" customWidth="1"/>
    <col min="12311" max="12311" width="105.140625" style="87" customWidth="1"/>
    <col min="12312" max="12546" width="9.140625" style="87" customWidth="1"/>
    <col min="12547" max="12547" width="1.28515625" style="87" customWidth="1"/>
    <col min="12548" max="12548" width="83.140625" style="87" customWidth="1"/>
    <col min="12549" max="12549" width="21.00390625" style="87" customWidth="1"/>
    <col min="12550" max="12550" width="19.8515625" style="87" customWidth="1"/>
    <col min="12551" max="12551" width="21.140625" style="87" customWidth="1"/>
    <col min="12552" max="12552" width="22.140625" style="87" customWidth="1"/>
    <col min="12553" max="12553" width="22.421875" style="87" customWidth="1"/>
    <col min="12554" max="12554" width="22.7109375" style="87" customWidth="1"/>
    <col min="12555" max="12555" width="23.140625" style="87" customWidth="1"/>
    <col min="12556" max="12556" width="24.7109375" style="87" customWidth="1"/>
    <col min="12557" max="12557" width="25.140625" style="87" customWidth="1"/>
    <col min="12558" max="12558" width="24.57421875" style="87" customWidth="1"/>
    <col min="12559" max="12559" width="24.7109375" style="87" customWidth="1"/>
    <col min="12560" max="12560" width="0.71875" style="87" customWidth="1"/>
    <col min="12561" max="12561" width="22.140625" style="87" customWidth="1"/>
    <col min="12562" max="12562" width="1.1484375" style="87" customWidth="1"/>
    <col min="12563" max="12563" width="3.8515625" style="87" customWidth="1"/>
    <col min="12564" max="12564" width="19.140625" style="87" customWidth="1"/>
    <col min="12565" max="12565" width="9.140625" style="87" customWidth="1"/>
    <col min="12566" max="12566" width="22.28125" style="87" customWidth="1"/>
    <col min="12567" max="12567" width="105.140625" style="87" customWidth="1"/>
    <col min="12568" max="12802" width="9.140625" style="87" customWidth="1"/>
    <col min="12803" max="12803" width="1.28515625" style="87" customWidth="1"/>
    <col min="12804" max="12804" width="83.140625" style="87" customWidth="1"/>
    <col min="12805" max="12805" width="21.00390625" style="87" customWidth="1"/>
    <col min="12806" max="12806" width="19.8515625" style="87" customWidth="1"/>
    <col min="12807" max="12807" width="21.140625" style="87" customWidth="1"/>
    <col min="12808" max="12808" width="22.140625" style="87" customWidth="1"/>
    <col min="12809" max="12809" width="22.421875" style="87" customWidth="1"/>
    <col min="12810" max="12810" width="22.7109375" style="87" customWidth="1"/>
    <col min="12811" max="12811" width="23.140625" style="87" customWidth="1"/>
    <col min="12812" max="12812" width="24.7109375" style="87" customWidth="1"/>
    <col min="12813" max="12813" width="25.140625" style="87" customWidth="1"/>
    <col min="12814" max="12814" width="24.57421875" style="87" customWidth="1"/>
    <col min="12815" max="12815" width="24.7109375" style="87" customWidth="1"/>
    <col min="12816" max="12816" width="0.71875" style="87" customWidth="1"/>
    <col min="12817" max="12817" width="22.140625" style="87" customWidth="1"/>
    <col min="12818" max="12818" width="1.1484375" style="87" customWidth="1"/>
    <col min="12819" max="12819" width="3.8515625" style="87" customWidth="1"/>
    <col min="12820" max="12820" width="19.140625" style="87" customWidth="1"/>
    <col min="12821" max="12821" width="9.140625" style="87" customWidth="1"/>
    <col min="12822" max="12822" width="22.28125" style="87" customWidth="1"/>
    <col min="12823" max="12823" width="105.140625" style="87" customWidth="1"/>
    <col min="12824" max="13058" width="9.140625" style="87" customWidth="1"/>
    <col min="13059" max="13059" width="1.28515625" style="87" customWidth="1"/>
    <col min="13060" max="13060" width="83.140625" style="87" customWidth="1"/>
    <col min="13061" max="13061" width="21.00390625" style="87" customWidth="1"/>
    <col min="13062" max="13062" width="19.8515625" style="87" customWidth="1"/>
    <col min="13063" max="13063" width="21.140625" style="87" customWidth="1"/>
    <col min="13064" max="13064" width="22.140625" style="87" customWidth="1"/>
    <col min="13065" max="13065" width="22.421875" style="87" customWidth="1"/>
    <col min="13066" max="13066" width="22.7109375" style="87" customWidth="1"/>
    <col min="13067" max="13067" width="23.140625" style="87" customWidth="1"/>
    <col min="13068" max="13068" width="24.7109375" style="87" customWidth="1"/>
    <col min="13069" max="13069" width="25.140625" style="87" customWidth="1"/>
    <col min="13070" max="13070" width="24.57421875" style="87" customWidth="1"/>
    <col min="13071" max="13071" width="24.7109375" style="87" customWidth="1"/>
    <col min="13072" max="13072" width="0.71875" style="87" customWidth="1"/>
    <col min="13073" max="13073" width="22.140625" style="87" customWidth="1"/>
    <col min="13074" max="13074" width="1.1484375" style="87" customWidth="1"/>
    <col min="13075" max="13075" width="3.8515625" style="87" customWidth="1"/>
    <col min="13076" max="13076" width="19.140625" style="87" customWidth="1"/>
    <col min="13077" max="13077" width="9.140625" style="87" customWidth="1"/>
    <col min="13078" max="13078" width="22.28125" style="87" customWidth="1"/>
    <col min="13079" max="13079" width="105.140625" style="87" customWidth="1"/>
    <col min="13080" max="13314" width="9.140625" style="87" customWidth="1"/>
    <col min="13315" max="13315" width="1.28515625" style="87" customWidth="1"/>
    <col min="13316" max="13316" width="83.140625" style="87" customWidth="1"/>
    <col min="13317" max="13317" width="21.00390625" style="87" customWidth="1"/>
    <col min="13318" max="13318" width="19.8515625" style="87" customWidth="1"/>
    <col min="13319" max="13319" width="21.140625" style="87" customWidth="1"/>
    <col min="13320" max="13320" width="22.140625" style="87" customWidth="1"/>
    <col min="13321" max="13321" width="22.421875" style="87" customWidth="1"/>
    <col min="13322" max="13322" width="22.7109375" style="87" customWidth="1"/>
    <col min="13323" max="13323" width="23.140625" style="87" customWidth="1"/>
    <col min="13324" max="13324" width="24.7109375" style="87" customWidth="1"/>
    <col min="13325" max="13325" width="25.140625" style="87" customWidth="1"/>
    <col min="13326" max="13326" width="24.57421875" style="87" customWidth="1"/>
    <col min="13327" max="13327" width="24.7109375" style="87" customWidth="1"/>
    <col min="13328" max="13328" width="0.71875" style="87" customWidth="1"/>
    <col min="13329" max="13329" width="22.140625" style="87" customWidth="1"/>
    <col min="13330" max="13330" width="1.1484375" style="87" customWidth="1"/>
    <col min="13331" max="13331" width="3.8515625" style="87" customWidth="1"/>
    <col min="13332" max="13332" width="19.140625" style="87" customWidth="1"/>
    <col min="13333" max="13333" width="9.140625" style="87" customWidth="1"/>
    <col min="13334" max="13334" width="22.28125" style="87" customWidth="1"/>
    <col min="13335" max="13335" width="105.140625" style="87" customWidth="1"/>
    <col min="13336" max="13570" width="9.140625" style="87" customWidth="1"/>
    <col min="13571" max="13571" width="1.28515625" style="87" customWidth="1"/>
    <col min="13572" max="13572" width="83.140625" style="87" customWidth="1"/>
    <col min="13573" max="13573" width="21.00390625" style="87" customWidth="1"/>
    <col min="13574" max="13574" width="19.8515625" style="87" customWidth="1"/>
    <col min="13575" max="13575" width="21.140625" style="87" customWidth="1"/>
    <col min="13576" max="13576" width="22.140625" style="87" customWidth="1"/>
    <col min="13577" max="13577" width="22.421875" style="87" customWidth="1"/>
    <col min="13578" max="13578" width="22.7109375" style="87" customWidth="1"/>
    <col min="13579" max="13579" width="23.140625" style="87" customWidth="1"/>
    <col min="13580" max="13580" width="24.7109375" style="87" customWidth="1"/>
    <col min="13581" max="13581" width="25.140625" style="87" customWidth="1"/>
    <col min="13582" max="13582" width="24.57421875" style="87" customWidth="1"/>
    <col min="13583" max="13583" width="24.7109375" style="87" customWidth="1"/>
    <col min="13584" max="13584" width="0.71875" style="87" customWidth="1"/>
    <col min="13585" max="13585" width="22.140625" style="87" customWidth="1"/>
    <col min="13586" max="13586" width="1.1484375" style="87" customWidth="1"/>
    <col min="13587" max="13587" width="3.8515625" style="87" customWidth="1"/>
    <col min="13588" max="13588" width="19.140625" style="87" customWidth="1"/>
    <col min="13589" max="13589" width="9.140625" style="87" customWidth="1"/>
    <col min="13590" max="13590" width="22.28125" style="87" customWidth="1"/>
    <col min="13591" max="13591" width="105.140625" style="87" customWidth="1"/>
    <col min="13592" max="13826" width="9.140625" style="87" customWidth="1"/>
    <col min="13827" max="13827" width="1.28515625" style="87" customWidth="1"/>
    <col min="13828" max="13828" width="83.140625" style="87" customWidth="1"/>
    <col min="13829" max="13829" width="21.00390625" style="87" customWidth="1"/>
    <col min="13830" max="13830" width="19.8515625" style="87" customWidth="1"/>
    <col min="13831" max="13831" width="21.140625" style="87" customWidth="1"/>
    <col min="13832" max="13832" width="22.140625" style="87" customWidth="1"/>
    <col min="13833" max="13833" width="22.421875" style="87" customWidth="1"/>
    <col min="13834" max="13834" width="22.7109375" style="87" customWidth="1"/>
    <col min="13835" max="13835" width="23.140625" style="87" customWidth="1"/>
    <col min="13836" max="13836" width="24.7109375" style="87" customWidth="1"/>
    <col min="13837" max="13837" width="25.140625" style="87" customWidth="1"/>
    <col min="13838" max="13838" width="24.57421875" style="87" customWidth="1"/>
    <col min="13839" max="13839" width="24.7109375" style="87" customWidth="1"/>
    <col min="13840" max="13840" width="0.71875" style="87" customWidth="1"/>
    <col min="13841" max="13841" width="22.140625" style="87" customWidth="1"/>
    <col min="13842" max="13842" width="1.1484375" style="87" customWidth="1"/>
    <col min="13843" max="13843" width="3.8515625" style="87" customWidth="1"/>
    <col min="13844" max="13844" width="19.140625" style="87" customWidth="1"/>
    <col min="13845" max="13845" width="9.140625" style="87" customWidth="1"/>
    <col min="13846" max="13846" width="22.28125" style="87" customWidth="1"/>
    <col min="13847" max="13847" width="105.140625" style="87" customWidth="1"/>
    <col min="13848" max="14082" width="9.140625" style="87" customWidth="1"/>
    <col min="14083" max="14083" width="1.28515625" style="87" customWidth="1"/>
    <col min="14084" max="14084" width="83.140625" style="87" customWidth="1"/>
    <col min="14085" max="14085" width="21.00390625" style="87" customWidth="1"/>
    <col min="14086" max="14086" width="19.8515625" style="87" customWidth="1"/>
    <col min="14087" max="14087" width="21.140625" style="87" customWidth="1"/>
    <col min="14088" max="14088" width="22.140625" style="87" customWidth="1"/>
    <col min="14089" max="14089" width="22.421875" style="87" customWidth="1"/>
    <col min="14090" max="14090" width="22.7109375" style="87" customWidth="1"/>
    <col min="14091" max="14091" width="23.140625" style="87" customWidth="1"/>
    <col min="14092" max="14092" width="24.7109375" style="87" customWidth="1"/>
    <col min="14093" max="14093" width="25.140625" style="87" customWidth="1"/>
    <col min="14094" max="14094" width="24.57421875" style="87" customWidth="1"/>
    <col min="14095" max="14095" width="24.7109375" style="87" customWidth="1"/>
    <col min="14096" max="14096" width="0.71875" style="87" customWidth="1"/>
    <col min="14097" max="14097" width="22.140625" style="87" customWidth="1"/>
    <col min="14098" max="14098" width="1.1484375" style="87" customWidth="1"/>
    <col min="14099" max="14099" width="3.8515625" style="87" customWidth="1"/>
    <col min="14100" max="14100" width="19.140625" style="87" customWidth="1"/>
    <col min="14101" max="14101" width="9.140625" style="87" customWidth="1"/>
    <col min="14102" max="14102" width="22.28125" style="87" customWidth="1"/>
    <col min="14103" max="14103" width="105.140625" style="87" customWidth="1"/>
    <col min="14104" max="14338" width="9.140625" style="87" customWidth="1"/>
    <col min="14339" max="14339" width="1.28515625" style="87" customWidth="1"/>
    <col min="14340" max="14340" width="83.140625" style="87" customWidth="1"/>
    <col min="14341" max="14341" width="21.00390625" style="87" customWidth="1"/>
    <col min="14342" max="14342" width="19.8515625" style="87" customWidth="1"/>
    <col min="14343" max="14343" width="21.140625" style="87" customWidth="1"/>
    <col min="14344" max="14344" width="22.140625" style="87" customWidth="1"/>
    <col min="14345" max="14345" width="22.421875" style="87" customWidth="1"/>
    <col min="14346" max="14346" width="22.7109375" style="87" customWidth="1"/>
    <col min="14347" max="14347" width="23.140625" style="87" customWidth="1"/>
    <col min="14348" max="14348" width="24.7109375" style="87" customWidth="1"/>
    <col min="14349" max="14349" width="25.140625" style="87" customWidth="1"/>
    <col min="14350" max="14350" width="24.57421875" style="87" customWidth="1"/>
    <col min="14351" max="14351" width="24.7109375" style="87" customWidth="1"/>
    <col min="14352" max="14352" width="0.71875" style="87" customWidth="1"/>
    <col min="14353" max="14353" width="22.140625" style="87" customWidth="1"/>
    <col min="14354" max="14354" width="1.1484375" style="87" customWidth="1"/>
    <col min="14355" max="14355" width="3.8515625" style="87" customWidth="1"/>
    <col min="14356" max="14356" width="19.140625" style="87" customWidth="1"/>
    <col min="14357" max="14357" width="9.140625" style="87" customWidth="1"/>
    <col min="14358" max="14358" width="22.28125" style="87" customWidth="1"/>
    <col min="14359" max="14359" width="105.140625" style="87" customWidth="1"/>
    <col min="14360" max="14594" width="9.140625" style="87" customWidth="1"/>
    <col min="14595" max="14595" width="1.28515625" style="87" customWidth="1"/>
    <col min="14596" max="14596" width="83.140625" style="87" customWidth="1"/>
    <col min="14597" max="14597" width="21.00390625" style="87" customWidth="1"/>
    <col min="14598" max="14598" width="19.8515625" style="87" customWidth="1"/>
    <col min="14599" max="14599" width="21.140625" style="87" customWidth="1"/>
    <col min="14600" max="14600" width="22.140625" style="87" customWidth="1"/>
    <col min="14601" max="14601" width="22.421875" style="87" customWidth="1"/>
    <col min="14602" max="14602" width="22.7109375" style="87" customWidth="1"/>
    <col min="14603" max="14603" width="23.140625" style="87" customWidth="1"/>
    <col min="14604" max="14604" width="24.7109375" style="87" customWidth="1"/>
    <col min="14605" max="14605" width="25.140625" style="87" customWidth="1"/>
    <col min="14606" max="14606" width="24.57421875" style="87" customWidth="1"/>
    <col min="14607" max="14607" width="24.7109375" style="87" customWidth="1"/>
    <col min="14608" max="14608" width="0.71875" style="87" customWidth="1"/>
    <col min="14609" max="14609" width="22.140625" style="87" customWidth="1"/>
    <col min="14610" max="14610" width="1.1484375" style="87" customWidth="1"/>
    <col min="14611" max="14611" width="3.8515625" style="87" customWidth="1"/>
    <col min="14612" max="14612" width="19.140625" style="87" customWidth="1"/>
    <col min="14613" max="14613" width="9.140625" style="87" customWidth="1"/>
    <col min="14614" max="14614" width="22.28125" style="87" customWidth="1"/>
    <col min="14615" max="14615" width="105.140625" style="87" customWidth="1"/>
    <col min="14616" max="14850" width="9.140625" style="87" customWidth="1"/>
    <col min="14851" max="14851" width="1.28515625" style="87" customWidth="1"/>
    <col min="14852" max="14852" width="83.140625" style="87" customWidth="1"/>
    <col min="14853" max="14853" width="21.00390625" style="87" customWidth="1"/>
    <col min="14854" max="14854" width="19.8515625" style="87" customWidth="1"/>
    <col min="14855" max="14855" width="21.140625" style="87" customWidth="1"/>
    <col min="14856" max="14856" width="22.140625" style="87" customWidth="1"/>
    <col min="14857" max="14857" width="22.421875" style="87" customWidth="1"/>
    <col min="14858" max="14858" width="22.7109375" style="87" customWidth="1"/>
    <col min="14859" max="14859" width="23.140625" style="87" customWidth="1"/>
    <col min="14860" max="14860" width="24.7109375" style="87" customWidth="1"/>
    <col min="14861" max="14861" width="25.140625" style="87" customWidth="1"/>
    <col min="14862" max="14862" width="24.57421875" style="87" customWidth="1"/>
    <col min="14863" max="14863" width="24.7109375" style="87" customWidth="1"/>
    <col min="14864" max="14864" width="0.71875" style="87" customWidth="1"/>
    <col min="14865" max="14865" width="22.140625" style="87" customWidth="1"/>
    <col min="14866" max="14866" width="1.1484375" style="87" customWidth="1"/>
    <col min="14867" max="14867" width="3.8515625" style="87" customWidth="1"/>
    <col min="14868" max="14868" width="19.140625" style="87" customWidth="1"/>
    <col min="14869" max="14869" width="9.140625" style="87" customWidth="1"/>
    <col min="14870" max="14870" width="22.28125" style="87" customWidth="1"/>
    <col min="14871" max="14871" width="105.140625" style="87" customWidth="1"/>
    <col min="14872" max="15106" width="9.140625" style="87" customWidth="1"/>
    <col min="15107" max="15107" width="1.28515625" style="87" customWidth="1"/>
    <col min="15108" max="15108" width="83.140625" style="87" customWidth="1"/>
    <col min="15109" max="15109" width="21.00390625" style="87" customWidth="1"/>
    <col min="15110" max="15110" width="19.8515625" style="87" customWidth="1"/>
    <col min="15111" max="15111" width="21.140625" style="87" customWidth="1"/>
    <col min="15112" max="15112" width="22.140625" style="87" customWidth="1"/>
    <col min="15113" max="15113" width="22.421875" style="87" customWidth="1"/>
    <col min="15114" max="15114" width="22.7109375" style="87" customWidth="1"/>
    <col min="15115" max="15115" width="23.140625" style="87" customWidth="1"/>
    <col min="15116" max="15116" width="24.7109375" style="87" customWidth="1"/>
    <col min="15117" max="15117" width="25.140625" style="87" customWidth="1"/>
    <col min="15118" max="15118" width="24.57421875" style="87" customWidth="1"/>
    <col min="15119" max="15119" width="24.7109375" style="87" customWidth="1"/>
    <col min="15120" max="15120" width="0.71875" style="87" customWidth="1"/>
    <col min="15121" max="15121" width="22.140625" style="87" customWidth="1"/>
    <col min="15122" max="15122" width="1.1484375" style="87" customWidth="1"/>
    <col min="15123" max="15123" width="3.8515625" style="87" customWidth="1"/>
    <col min="15124" max="15124" width="19.140625" style="87" customWidth="1"/>
    <col min="15125" max="15125" width="9.140625" style="87" customWidth="1"/>
    <col min="15126" max="15126" width="22.28125" style="87" customWidth="1"/>
    <col min="15127" max="15127" width="105.140625" style="87" customWidth="1"/>
    <col min="15128" max="15362" width="9.140625" style="87" customWidth="1"/>
    <col min="15363" max="15363" width="1.28515625" style="87" customWidth="1"/>
    <col min="15364" max="15364" width="83.140625" style="87" customWidth="1"/>
    <col min="15365" max="15365" width="21.00390625" style="87" customWidth="1"/>
    <col min="15366" max="15366" width="19.8515625" style="87" customWidth="1"/>
    <col min="15367" max="15367" width="21.140625" style="87" customWidth="1"/>
    <col min="15368" max="15368" width="22.140625" style="87" customWidth="1"/>
    <col min="15369" max="15369" width="22.421875" style="87" customWidth="1"/>
    <col min="15370" max="15370" width="22.7109375" style="87" customWidth="1"/>
    <col min="15371" max="15371" width="23.140625" style="87" customWidth="1"/>
    <col min="15372" max="15372" width="24.7109375" style="87" customWidth="1"/>
    <col min="15373" max="15373" width="25.140625" style="87" customWidth="1"/>
    <col min="15374" max="15374" width="24.57421875" style="87" customWidth="1"/>
    <col min="15375" max="15375" width="24.7109375" style="87" customWidth="1"/>
    <col min="15376" max="15376" width="0.71875" style="87" customWidth="1"/>
    <col min="15377" max="15377" width="22.140625" style="87" customWidth="1"/>
    <col min="15378" max="15378" width="1.1484375" style="87" customWidth="1"/>
    <col min="15379" max="15379" width="3.8515625" style="87" customWidth="1"/>
    <col min="15380" max="15380" width="19.140625" style="87" customWidth="1"/>
    <col min="15381" max="15381" width="9.140625" style="87" customWidth="1"/>
    <col min="15382" max="15382" width="22.28125" style="87" customWidth="1"/>
    <col min="15383" max="15383" width="105.140625" style="87" customWidth="1"/>
    <col min="15384" max="15618" width="9.140625" style="87" customWidth="1"/>
    <col min="15619" max="15619" width="1.28515625" style="87" customWidth="1"/>
    <col min="15620" max="15620" width="83.140625" style="87" customWidth="1"/>
    <col min="15621" max="15621" width="21.00390625" style="87" customWidth="1"/>
    <col min="15622" max="15622" width="19.8515625" style="87" customWidth="1"/>
    <col min="15623" max="15623" width="21.140625" style="87" customWidth="1"/>
    <col min="15624" max="15624" width="22.140625" style="87" customWidth="1"/>
    <col min="15625" max="15625" width="22.421875" style="87" customWidth="1"/>
    <col min="15626" max="15626" width="22.7109375" style="87" customWidth="1"/>
    <col min="15627" max="15627" width="23.140625" style="87" customWidth="1"/>
    <col min="15628" max="15628" width="24.7109375" style="87" customWidth="1"/>
    <col min="15629" max="15629" width="25.140625" style="87" customWidth="1"/>
    <col min="15630" max="15630" width="24.57421875" style="87" customWidth="1"/>
    <col min="15631" max="15631" width="24.7109375" style="87" customWidth="1"/>
    <col min="15632" max="15632" width="0.71875" style="87" customWidth="1"/>
    <col min="15633" max="15633" width="22.140625" style="87" customWidth="1"/>
    <col min="15634" max="15634" width="1.1484375" style="87" customWidth="1"/>
    <col min="15635" max="15635" width="3.8515625" style="87" customWidth="1"/>
    <col min="15636" max="15636" width="19.140625" style="87" customWidth="1"/>
    <col min="15637" max="15637" width="9.140625" style="87" customWidth="1"/>
    <col min="15638" max="15638" width="22.28125" style="87" customWidth="1"/>
    <col min="15639" max="15639" width="105.140625" style="87" customWidth="1"/>
    <col min="15640" max="15874" width="9.140625" style="87" customWidth="1"/>
    <col min="15875" max="15875" width="1.28515625" style="87" customWidth="1"/>
    <col min="15876" max="15876" width="83.140625" style="87" customWidth="1"/>
    <col min="15877" max="15877" width="21.00390625" style="87" customWidth="1"/>
    <col min="15878" max="15878" width="19.8515625" style="87" customWidth="1"/>
    <col min="15879" max="15879" width="21.140625" style="87" customWidth="1"/>
    <col min="15880" max="15880" width="22.140625" style="87" customWidth="1"/>
    <col min="15881" max="15881" width="22.421875" style="87" customWidth="1"/>
    <col min="15882" max="15882" width="22.7109375" style="87" customWidth="1"/>
    <col min="15883" max="15883" width="23.140625" style="87" customWidth="1"/>
    <col min="15884" max="15884" width="24.7109375" style="87" customWidth="1"/>
    <col min="15885" max="15885" width="25.140625" style="87" customWidth="1"/>
    <col min="15886" max="15886" width="24.57421875" style="87" customWidth="1"/>
    <col min="15887" max="15887" width="24.7109375" style="87" customWidth="1"/>
    <col min="15888" max="15888" width="0.71875" style="87" customWidth="1"/>
    <col min="15889" max="15889" width="22.140625" style="87" customWidth="1"/>
    <col min="15890" max="15890" width="1.1484375" style="87" customWidth="1"/>
    <col min="15891" max="15891" width="3.8515625" style="87" customWidth="1"/>
    <col min="15892" max="15892" width="19.140625" style="87" customWidth="1"/>
    <col min="15893" max="15893" width="9.140625" style="87" customWidth="1"/>
    <col min="15894" max="15894" width="22.28125" style="87" customWidth="1"/>
    <col min="15895" max="15895" width="105.140625" style="87" customWidth="1"/>
    <col min="15896" max="16130" width="9.140625" style="87" customWidth="1"/>
    <col min="16131" max="16131" width="1.28515625" style="87" customWidth="1"/>
    <col min="16132" max="16132" width="83.140625" style="87" customWidth="1"/>
    <col min="16133" max="16133" width="21.00390625" style="87" customWidth="1"/>
    <col min="16134" max="16134" width="19.8515625" style="87" customWidth="1"/>
    <col min="16135" max="16135" width="21.140625" style="87" customWidth="1"/>
    <col min="16136" max="16136" width="22.140625" style="87" customWidth="1"/>
    <col min="16137" max="16137" width="22.421875" style="87" customWidth="1"/>
    <col min="16138" max="16138" width="22.7109375" style="87" customWidth="1"/>
    <col min="16139" max="16139" width="23.140625" style="87" customWidth="1"/>
    <col min="16140" max="16140" width="24.7109375" style="87" customWidth="1"/>
    <col min="16141" max="16141" width="25.140625" style="87" customWidth="1"/>
    <col min="16142" max="16142" width="24.57421875" style="87" customWidth="1"/>
    <col min="16143" max="16143" width="24.7109375" style="87" customWidth="1"/>
    <col min="16144" max="16144" width="0.71875" style="87" customWidth="1"/>
    <col min="16145" max="16145" width="22.140625" style="87" customWidth="1"/>
    <col min="16146" max="16146" width="1.1484375" style="87" customWidth="1"/>
    <col min="16147" max="16147" width="3.8515625" style="87" customWidth="1"/>
    <col min="16148" max="16148" width="19.140625" style="87" customWidth="1"/>
    <col min="16149" max="16149" width="9.140625" style="87" customWidth="1"/>
    <col min="16150" max="16150" width="22.28125" style="87" customWidth="1"/>
    <col min="16151" max="16151" width="105.140625" style="87" customWidth="1"/>
    <col min="16152" max="16384" width="9.140625" style="87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ht="4.5" customHeight="1"/>
    <row r="13" ht="4.5" customHeight="1"/>
    <row r="14" ht="9.75" customHeight="1"/>
    <row r="15" spans="2:18" ht="19.5" customHeight="1">
      <c r="B15" s="136" t="s">
        <v>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</row>
    <row r="16" spans="2:18" ht="15" customHeight="1">
      <c r="B16" s="137" t="s">
        <v>1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2:18" ht="15" customHeight="1">
      <c r="B17" s="137" t="s">
        <v>2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2:18" ht="15" customHeight="1" thickBot="1">
      <c r="B18" s="138" t="s">
        <v>3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spans="2:18" ht="15" customHeight="1" thickBot="1">
      <c r="B19" s="80"/>
      <c r="C19" s="80"/>
      <c r="D19" s="80"/>
      <c r="E19" s="133" t="s">
        <v>107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5"/>
    </row>
    <row r="20" spans="2:18" ht="21" customHeight="1" thickBot="1">
      <c r="B20" s="93" t="s">
        <v>108</v>
      </c>
      <c r="C20" s="94" t="s">
        <v>105</v>
      </c>
      <c r="D20" s="95" t="s">
        <v>106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2" t="s">
        <v>16</v>
      </c>
      <c r="R20" s="2" t="s">
        <v>16</v>
      </c>
    </row>
    <row r="21" spans="2:18" ht="22.5" customHeight="1">
      <c r="B21" s="3" t="s">
        <v>17</v>
      </c>
      <c r="C21" s="75"/>
      <c r="D21" s="75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14"/>
    </row>
    <row r="22" spans="2:20" ht="32.25" customHeight="1">
      <c r="B22" s="3" t="s">
        <v>18</v>
      </c>
      <c r="C22" s="96">
        <f aca="true" t="shared" si="0" ref="C22:D22">C23+C24+C25+C26+C27</f>
        <v>2408421202</v>
      </c>
      <c r="D22" s="96">
        <f t="shared" si="0"/>
        <v>2288833240</v>
      </c>
      <c r="E22" s="105">
        <f>E23+E24+E25+E26+E27</f>
        <v>107855701.17</v>
      </c>
      <c r="F22" s="105">
        <f>F23+F24+F25+F26+F27</f>
        <v>164063432.02</v>
      </c>
      <c r="G22" s="105">
        <f>G23+G24+G25+G26+G27</f>
        <v>148205715.92000002</v>
      </c>
      <c r="H22" s="105">
        <f aca="true" t="shared" si="1" ref="H22:O22">H23+H24+H25+H26+H27</f>
        <v>180027478.20999998</v>
      </c>
      <c r="I22" s="105">
        <f t="shared" si="1"/>
        <v>142232008.23999998</v>
      </c>
      <c r="J22" s="105">
        <f t="shared" si="1"/>
        <v>148074916.12</v>
      </c>
      <c r="K22" s="105">
        <f t="shared" si="1"/>
        <v>146569006.45999998</v>
      </c>
      <c r="L22" s="105">
        <f t="shared" si="1"/>
        <v>172692777.63</v>
      </c>
      <c r="M22" s="105">
        <f t="shared" si="1"/>
        <v>256618541.08999997</v>
      </c>
      <c r="N22" s="105">
        <f>N23+N24+N25+N26+N27</f>
        <v>176400760.46</v>
      </c>
      <c r="O22" s="105">
        <f t="shared" si="1"/>
        <v>205121510.70000002</v>
      </c>
      <c r="P22" s="105">
        <f>P23+P24+P25+P26+P27</f>
        <v>0</v>
      </c>
      <c r="Q22" s="105">
        <f>Q23+Q24+Q25+Q26+Q27</f>
        <v>1847861848.02</v>
      </c>
      <c r="R22" s="6">
        <f>SUM(E22:Q22)</f>
        <v>3695723696.04</v>
      </c>
      <c r="T22" s="90"/>
    </row>
    <row r="23" spans="2:18" ht="29.25" customHeight="1">
      <c r="B23" s="8" t="s">
        <v>19</v>
      </c>
      <c r="C23" s="104">
        <v>1941905360</v>
      </c>
      <c r="D23" s="9">
        <v>1855066060.16</v>
      </c>
      <c r="E23" s="106">
        <v>90903134.98</v>
      </c>
      <c r="F23" s="106">
        <v>138825510.88</v>
      </c>
      <c r="G23" s="106">
        <v>120964329.3</v>
      </c>
      <c r="H23" s="106">
        <v>157023426.01</v>
      </c>
      <c r="I23" s="106">
        <v>122380486.24</v>
      </c>
      <c r="J23" s="106">
        <v>128222153.26</v>
      </c>
      <c r="K23" s="106">
        <v>125203622.3</v>
      </c>
      <c r="L23" s="106">
        <v>146249950.49</v>
      </c>
      <c r="M23" s="106">
        <v>193689185.06</v>
      </c>
      <c r="N23" s="106">
        <v>131981387.51</v>
      </c>
      <c r="O23" s="106">
        <v>168997494.02</v>
      </c>
      <c r="P23" s="106">
        <v>0</v>
      </c>
      <c r="Q23" s="106">
        <f>E23+F23+G23+H23+I23+J23+K23+L23+M23+N23+O23+P23</f>
        <v>1524440680.05</v>
      </c>
      <c r="R23" s="10">
        <f>SUM(E23:Q23)</f>
        <v>3048881360.1</v>
      </c>
    </row>
    <row r="24" spans="2:18" ht="29.25" customHeight="1">
      <c r="B24" s="8" t="s">
        <v>20</v>
      </c>
      <c r="C24" s="9">
        <v>290436761</v>
      </c>
      <c r="D24" s="9">
        <v>231668909.84</v>
      </c>
      <c r="E24" s="106">
        <v>6551443.66</v>
      </c>
      <c r="F24" s="106">
        <v>10322543.59</v>
      </c>
      <c r="G24" s="106">
        <v>13569377.22</v>
      </c>
      <c r="H24" s="106">
        <v>9087943.66</v>
      </c>
      <c r="I24" s="106">
        <v>7568160.33</v>
      </c>
      <c r="J24" s="106">
        <v>7693793.67</v>
      </c>
      <c r="K24" s="106">
        <v>7500793.66</v>
      </c>
      <c r="L24" s="106">
        <v>8818293.66</v>
      </c>
      <c r="M24" s="106">
        <v>45992229.89</v>
      </c>
      <c r="N24" s="106">
        <v>27594111.78</v>
      </c>
      <c r="O24" s="106">
        <v>14581320.33</v>
      </c>
      <c r="P24" s="106">
        <v>0</v>
      </c>
      <c r="Q24" s="106">
        <f aca="true" t="shared" si="2" ref="Q24:Q66">E24+F24+G24+H24+I24+J24+K24+L24+M24+N24+O24+P24</f>
        <v>159280011.45000002</v>
      </c>
      <c r="R24" s="10">
        <f aca="true" t="shared" si="3" ref="R24:R27">SUM(E24:Q24)</f>
        <v>318560022.90000004</v>
      </c>
    </row>
    <row r="25" spans="2:18" ht="20.25" customHeight="1">
      <c r="B25" s="8" t="s">
        <v>21</v>
      </c>
      <c r="C25" s="9">
        <v>2500000</v>
      </c>
      <c r="D25" s="9">
        <v>500000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8738.1</v>
      </c>
      <c r="O25" s="106">
        <v>0</v>
      </c>
      <c r="P25" s="106">
        <v>0</v>
      </c>
      <c r="Q25" s="106">
        <f t="shared" si="2"/>
        <v>8738.1</v>
      </c>
      <c r="R25" s="10">
        <f t="shared" si="3"/>
        <v>17476.2</v>
      </c>
    </row>
    <row r="26" spans="2:18" ht="29.25" customHeight="1">
      <c r="B26" s="8" t="s">
        <v>22</v>
      </c>
      <c r="C26" s="9">
        <v>400000</v>
      </c>
      <c r="D26" s="9">
        <v>400000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15000</v>
      </c>
      <c r="P26" s="106">
        <v>0</v>
      </c>
      <c r="Q26" s="106">
        <f t="shared" si="2"/>
        <v>15000</v>
      </c>
      <c r="R26" s="10">
        <f t="shared" si="3"/>
        <v>30000</v>
      </c>
    </row>
    <row r="27" spans="2:18" ht="29.25" customHeight="1">
      <c r="B27" s="8" t="s">
        <v>23</v>
      </c>
      <c r="C27" s="9">
        <v>173179081</v>
      </c>
      <c r="D27" s="9">
        <v>201198270</v>
      </c>
      <c r="E27" s="106">
        <v>10401122.53</v>
      </c>
      <c r="F27" s="106">
        <v>14915377.55</v>
      </c>
      <c r="G27" s="106">
        <v>13672009.4</v>
      </c>
      <c r="H27" s="106">
        <v>13916108.54</v>
      </c>
      <c r="I27" s="106">
        <v>12283361.67</v>
      </c>
      <c r="J27" s="106">
        <v>12158969.19</v>
      </c>
      <c r="K27" s="106">
        <v>13864590.5</v>
      </c>
      <c r="L27" s="106">
        <v>17624533.48</v>
      </c>
      <c r="M27" s="106">
        <v>16937126.14</v>
      </c>
      <c r="N27" s="106">
        <v>16816523.07</v>
      </c>
      <c r="O27" s="106">
        <v>21527696.35</v>
      </c>
      <c r="P27" s="106">
        <v>0</v>
      </c>
      <c r="Q27" s="106">
        <f t="shared" si="2"/>
        <v>164117418.42</v>
      </c>
      <c r="R27" s="10">
        <f t="shared" si="3"/>
        <v>328234836.84</v>
      </c>
    </row>
    <row r="28" spans="2:20" ht="35.25" customHeight="1">
      <c r="B28" s="11" t="s">
        <v>24</v>
      </c>
      <c r="C28" s="5">
        <f aca="true" t="shared" si="4" ref="C28:D28">C29+C30+C31+C32+C33+C34+C35+C36+C37</f>
        <v>1672603665</v>
      </c>
      <c r="D28" s="5">
        <f t="shared" si="4"/>
        <v>2145379157.69</v>
      </c>
      <c r="E28" s="105">
        <f>E29+E30+E31+E32+E33+E34+E35+E36+E37</f>
        <v>33331127.07</v>
      </c>
      <c r="F28" s="105">
        <f>F29+F30+F31+F32+F33+F34+F35+F36+F37</f>
        <v>40784496.18</v>
      </c>
      <c r="G28" s="105">
        <f>G29+G30+G31+G32+G33+G34+G35+G36+G37</f>
        <v>38578883.33</v>
      </c>
      <c r="H28" s="105">
        <f aca="true" t="shared" si="5" ref="H28:O28">H29+H30+H31+H32+H33+H34+H35+H36+H37</f>
        <v>44535234.81</v>
      </c>
      <c r="I28" s="105">
        <f t="shared" si="5"/>
        <v>32071171.490000002</v>
      </c>
      <c r="J28" s="105">
        <f t="shared" si="5"/>
        <v>38220540.92</v>
      </c>
      <c r="K28" s="105">
        <f t="shared" si="5"/>
        <v>44043447.19</v>
      </c>
      <c r="L28" s="105">
        <f t="shared" si="5"/>
        <v>62307533.01</v>
      </c>
      <c r="M28" s="105">
        <f t="shared" si="5"/>
        <v>54804740.4</v>
      </c>
      <c r="N28" s="105">
        <f t="shared" si="5"/>
        <v>49572284.18</v>
      </c>
      <c r="O28" s="105">
        <f t="shared" si="5"/>
        <v>59960407.949999996</v>
      </c>
      <c r="P28" s="105">
        <f>P29+P30+P31+P32+P33+P34+P35+P36+P37</f>
        <v>0</v>
      </c>
      <c r="Q28" s="105">
        <f>E28+F28+G28+H28+I28+J28+K28+L28+M28+N28+O28+P28</f>
        <v>498209866.53</v>
      </c>
      <c r="R28" s="6">
        <f>SUM(E28:M28)</f>
        <v>388677174.4</v>
      </c>
      <c r="T28" s="90"/>
    </row>
    <row r="29" spans="2:18" ht="32.25" customHeight="1">
      <c r="B29" s="8" t="s">
        <v>25</v>
      </c>
      <c r="C29" s="9">
        <v>97444000</v>
      </c>
      <c r="D29" s="9">
        <v>96444000</v>
      </c>
      <c r="E29" s="106">
        <v>2454783.61</v>
      </c>
      <c r="F29" s="106">
        <v>7858647.13</v>
      </c>
      <c r="G29" s="106">
        <v>4716258.65</v>
      </c>
      <c r="H29" s="106">
        <v>5324204.15</v>
      </c>
      <c r="I29" s="106">
        <v>4971034.97</v>
      </c>
      <c r="J29" s="106">
        <v>4871700.59</v>
      </c>
      <c r="K29" s="106">
        <v>5404478.06</v>
      </c>
      <c r="L29" s="106">
        <v>5046009.63</v>
      </c>
      <c r="M29" s="106">
        <v>6091303.42</v>
      </c>
      <c r="N29" s="106">
        <v>4931620.09</v>
      </c>
      <c r="O29" s="106">
        <v>4604543.86</v>
      </c>
      <c r="P29" s="106">
        <v>0</v>
      </c>
      <c r="Q29" s="106">
        <f t="shared" si="2"/>
        <v>56274584.16</v>
      </c>
      <c r="R29" s="10">
        <f>SUM(E29:M29)</f>
        <v>46738420.21</v>
      </c>
    </row>
    <row r="30" spans="2:18" ht="32.25" customHeight="1">
      <c r="B30" s="8" t="s">
        <v>26</v>
      </c>
      <c r="C30" s="9">
        <v>148755249</v>
      </c>
      <c r="D30" s="9">
        <v>121816995.65</v>
      </c>
      <c r="E30" s="106">
        <v>107262</v>
      </c>
      <c r="F30" s="106">
        <v>3734176.29</v>
      </c>
      <c r="G30" s="106">
        <v>5424020.11</v>
      </c>
      <c r="H30" s="106">
        <v>5237767.58</v>
      </c>
      <c r="I30" s="106">
        <v>1295968.04</v>
      </c>
      <c r="J30" s="106">
        <v>3277702.96</v>
      </c>
      <c r="K30" s="106">
        <v>8443532.29</v>
      </c>
      <c r="L30" s="106">
        <v>12269050</v>
      </c>
      <c r="M30" s="106">
        <v>21580791.29</v>
      </c>
      <c r="N30" s="106">
        <v>14647496.39</v>
      </c>
      <c r="O30" s="106">
        <v>17881670.59</v>
      </c>
      <c r="P30" s="106">
        <v>0</v>
      </c>
      <c r="Q30" s="106">
        <f t="shared" si="2"/>
        <v>93899437.53999999</v>
      </c>
      <c r="R30" s="10">
        <f aca="true" t="shared" si="6" ref="R30:R37">SUM(E30:M30)</f>
        <v>61370270.559999995</v>
      </c>
    </row>
    <row r="31" spans="2:18" ht="23.25" customHeight="1">
      <c r="B31" s="8" t="s">
        <v>27</v>
      </c>
      <c r="C31" s="9">
        <v>46401155</v>
      </c>
      <c r="D31" s="9">
        <v>38641300</v>
      </c>
      <c r="E31" s="106">
        <v>0</v>
      </c>
      <c r="F31" s="106">
        <v>587520</v>
      </c>
      <c r="G31" s="106">
        <v>293760</v>
      </c>
      <c r="H31" s="106">
        <v>293760</v>
      </c>
      <c r="I31" s="106">
        <v>293760</v>
      </c>
      <c r="J31" s="106">
        <v>293760</v>
      </c>
      <c r="K31" s="106">
        <v>291720</v>
      </c>
      <c r="L31" s="106">
        <v>291720</v>
      </c>
      <c r="M31" s="106">
        <v>291720</v>
      </c>
      <c r="N31" s="106">
        <v>291720</v>
      </c>
      <c r="O31" s="106">
        <v>291720</v>
      </c>
      <c r="P31" s="106">
        <v>0</v>
      </c>
      <c r="Q31" s="106">
        <f t="shared" si="2"/>
        <v>3221160</v>
      </c>
      <c r="R31" s="10">
        <f t="shared" si="6"/>
        <v>2637720</v>
      </c>
    </row>
    <row r="32" spans="2:18" ht="32.25" customHeight="1">
      <c r="B32" s="8" t="s">
        <v>28</v>
      </c>
      <c r="C32" s="9">
        <v>31425760</v>
      </c>
      <c r="D32" s="9">
        <v>25983913</v>
      </c>
      <c r="E32" s="106">
        <v>0</v>
      </c>
      <c r="F32" s="106">
        <v>0</v>
      </c>
      <c r="G32" s="106">
        <v>0</v>
      </c>
      <c r="H32" s="106">
        <v>0</v>
      </c>
      <c r="I32" s="106">
        <v>287488</v>
      </c>
      <c r="J32" s="106">
        <v>745005.23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f t="shared" si="2"/>
        <v>1032493.23</v>
      </c>
      <c r="R32" s="10">
        <f t="shared" si="6"/>
        <v>1032493.23</v>
      </c>
    </row>
    <row r="33" spans="2:18" ht="32.25" customHeight="1">
      <c r="B33" s="8" t="s">
        <v>29</v>
      </c>
      <c r="C33" s="9">
        <v>318656546</v>
      </c>
      <c r="D33" s="9">
        <v>315974846</v>
      </c>
      <c r="E33" s="106">
        <v>24088902.25</v>
      </c>
      <c r="F33" s="106">
        <v>20547996.2</v>
      </c>
      <c r="G33" s="106">
        <v>18180683.74</v>
      </c>
      <c r="H33" s="106">
        <v>18714113.98</v>
      </c>
      <c r="I33" s="106">
        <v>18437973.94</v>
      </c>
      <c r="J33" s="106">
        <v>19165301.86</v>
      </c>
      <c r="K33" s="106">
        <v>19362660.59</v>
      </c>
      <c r="L33" s="106">
        <v>23006811.05</v>
      </c>
      <c r="M33" s="106">
        <v>19579060.18</v>
      </c>
      <c r="N33" s="106">
        <v>18771865.29</v>
      </c>
      <c r="O33" s="106">
        <v>18336521.09</v>
      </c>
      <c r="P33" s="106">
        <v>0</v>
      </c>
      <c r="Q33" s="106">
        <f t="shared" si="2"/>
        <v>218191890.17000002</v>
      </c>
      <c r="R33" s="10">
        <f t="shared" si="6"/>
        <v>181083503.79000002</v>
      </c>
    </row>
    <row r="34" spans="2:18" ht="32.25" customHeight="1">
      <c r="B34" s="8" t="s">
        <v>30</v>
      </c>
      <c r="C34" s="9">
        <v>29720000</v>
      </c>
      <c r="D34" s="9">
        <v>898550000</v>
      </c>
      <c r="E34" s="106">
        <v>411479.23</v>
      </c>
      <c r="F34" s="106">
        <v>3668070.17</v>
      </c>
      <c r="G34" s="106">
        <v>1877166.72</v>
      </c>
      <c r="H34" s="106">
        <v>196560.11</v>
      </c>
      <c r="I34" s="106">
        <v>2035325.87</v>
      </c>
      <c r="J34" s="106">
        <v>3953278.01</v>
      </c>
      <c r="K34" s="106">
        <v>2031367.59</v>
      </c>
      <c r="L34" s="106">
        <v>13125378.73</v>
      </c>
      <c r="M34" s="106">
        <v>1891090.28</v>
      </c>
      <c r="N34" s="106">
        <v>3577052</v>
      </c>
      <c r="O34" s="106">
        <v>2633511.09</v>
      </c>
      <c r="P34" s="106">
        <v>0</v>
      </c>
      <c r="Q34" s="106">
        <f t="shared" si="2"/>
        <v>35400279.8</v>
      </c>
      <c r="R34" s="10">
        <f t="shared" si="6"/>
        <v>29189716.71</v>
      </c>
    </row>
    <row r="35" spans="2:18" ht="52.5" customHeight="1">
      <c r="B35" s="8" t="s">
        <v>31</v>
      </c>
      <c r="C35" s="9">
        <v>24750991</v>
      </c>
      <c r="D35" s="9">
        <v>38326540.69</v>
      </c>
      <c r="E35" s="106">
        <v>659999.98</v>
      </c>
      <c r="F35" s="106">
        <v>0</v>
      </c>
      <c r="G35" s="106">
        <v>889362.56</v>
      </c>
      <c r="H35" s="106">
        <v>628391.89</v>
      </c>
      <c r="I35" s="106">
        <v>657688.34</v>
      </c>
      <c r="J35" s="106">
        <v>1010638.93</v>
      </c>
      <c r="K35" s="106">
        <v>53284.67</v>
      </c>
      <c r="L35" s="106">
        <v>2912608.6</v>
      </c>
      <c r="M35" s="106">
        <v>2289745.13</v>
      </c>
      <c r="N35" s="106">
        <v>2078167.45</v>
      </c>
      <c r="O35" s="106">
        <v>803475.18</v>
      </c>
      <c r="P35" s="106">
        <v>0</v>
      </c>
      <c r="Q35" s="106">
        <f t="shared" si="2"/>
        <v>11983362.73</v>
      </c>
      <c r="R35" s="10">
        <f t="shared" si="6"/>
        <v>9101720.100000001</v>
      </c>
    </row>
    <row r="36" spans="2:18" ht="47.25" customHeight="1">
      <c r="B36" s="8" t="s">
        <v>32</v>
      </c>
      <c r="C36" s="9">
        <v>898513807</v>
      </c>
      <c r="D36" s="9">
        <v>579804985.35</v>
      </c>
      <c r="E36" s="106">
        <v>5608700</v>
      </c>
      <c r="F36" s="106">
        <v>4388086.39</v>
      </c>
      <c r="G36" s="106">
        <v>5706760.55</v>
      </c>
      <c r="H36" s="106">
        <v>12408492.1</v>
      </c>
      <c r="I36" s="106">
        <v>4083683.33</v>
      </c>
      <c r="J36" s="106">
        <v>2989583.34</v>
      </c>
      <c r="K36" s="106">
        <v>7639964.94</v>
      </c>
      <c r="L36" s="106">
        <v>1549342</v>
      </c>
      <c r="M36" s="106">
        <v>2155987.98</v>
      </c>
      <c r="N36" s="106">
        <v>4719211.81</v>
      </c>
      <c r="O36" s="106">
        <v>14982160.14</v>
      </c>
      <c r="P36" s="106">
        <v>0</v>
      </c>
      <c r="Q36" s="106">
        <f t="shared" si="2"/>
        <v>66231972.57999999</v>
      </c>
      <c r="R36" s="10">
        <f t="shared" si="6"/>
        <v>46530600.62999999</v>
      </c>
    </row>
    <row r="37" spans="2:18" ht="30" customHeight="1">
      <c r="B37" s="8" t="s">
        <v>33</v>
      </c>
      <c r="C37" s="9">
        <v>76936157</v>
      </c>
      <c r="D37" s="9">
        <v>29836577</v>
      </c>
      <c r="E37" s="106">
        <v>0</v>
      </c>
      <c r="F37" s="106">
        <v>0</v>
      </c>
      <c r="G37" s="106">
        <v>1490871</v>
      </c>
      <c r="H37" s="106">
        <v>1731945</v>
      </c>
      <c r="I37" s="106">
        <v>8249</v>
      </c>
      <c r="J37" s="106">
        <v>1913570</v>
      </c>
      <c r="K37" s="106">
        <v>816439.05</v>
      </c>
      <c r="L37" s="106">
        <v>4106613</v>
      </c>
      <c r="M37" s="106">
        <v>925042.12</v>
      </c>
      <c r="N37" s="106">
        <v>555151.15</v>
      </c>
      <c r="O37" s="106">
        <v>426806</v>
      </c>
      <c r="P37" s="106">
        <v>0</v>
      </c>
      <c r="Q37" s="106">
        <f t="shared" si="2"/>
        <v>11974686.32</v>
      </c>
      <c r="R37" s="10">
        <f t="shared" si="6"/>
        <v>10992729.17</v>
      </c>
    </row>
    <row r="38" spans="2:20" ht="32.25" customHeight="1">
      <c r="B38" s="11" t="s">
        <v>34</v>
      </c>
      <c r="C38" s="5">
        <f aca="true" t="shared" si="7" ref="C38:D38">C39+C40+C41+C42+C43+C44+C45+C46+C47</f>
        <v>285308972</v>
      </c>
      <c r="D38" s="5">
        <f t="shared" si="7"/>
        <v>170715429.31</v>
      </c>
      <c r="E38" s="105">
        <f>E39+E40+E41+E42+E43+E44+E45+E46+E47</f>
        <v>3251670.56</v>
      </c>
      <c r="F38" s="105">
        <f>F39+F40+F41+F42+F43+F44+F45+F46+F47</f>
        <v>7762125.54</v>
      </c>
      <c r="G38" s="105">
        <f>G39+G40+G41+G42+G43+G44+G45+G46+G47</f>
        <v>4697364.29</v>
      </c>
      <c r="H38" s="105">
        <f aca="true" t="shared" si="8" ref="H38:N38">H39+H40+H41+H42+H43+H44+H45+H46+H47</f>
        <v>7741244.48</v>
      </c>
      <c r="I38" s="105">
        <f t="shared" si="8"/>
        <v>4856653.6</v>
      </c>
      <c r="J38" s="105">
        <f t="shared" si="8"/>
        <v>12521355.229999999</v>
      </c>
      <c r="K38" s="105">
        <f t="shared" si="8"/>
        <v>10702303.18</v>
      </c>
      <c r="L38" s="105">
        <f t="shared" si="8"/>
        <v>9239002.469999999</v>
      </c>
      <c r="M38" s="105">
        <f t="shared" si="8"/>
        <v>9904957.16</v>
      </c>
      <c r="N38" s="105">
        <f t="shared" si="8"/>
        <v>6307734.86</v>
      </c>
      <c r="O38" s="105">
        <f>O39+O40+O41+O42+O43+O44+O45+O46+O47</f>
        <v>6549739.84</v>
      </c>
      <c r="P38" s="105">
        <f>P39+P40+P41+P42+P43+P44+P45+P46+P47</f>
        <v>0</v>
      </c>
      <c r="Q38" s="105">
        <f>Q39+Q40+Q41+Q42+Q43+Q44+Q45+Q46+Q47</f>
        <v>83534151.21</v>
      </c>
      <c r="R38" s="6">
        <f>SUM(E38:M38)</f>
        <v>70676676.50999999</v>
      </c>
      <c r="T38" s="90"/>
    </row>
    <row r="39" spans="2:20" ht="26.25" customHeight="1">
      <c r="B39" s="8" t="s">
        <v>35</v>
      </c>
      <c r="C39" s="9">
        <v>57523099</v>
      </c>
      <c r="D39" s="9">
        <v>42323099</v>
      </c>
      <c r="E39" s="106">
        <v>2718576</v>
      </c>
      <c r="F39" s="106">
        <v>2466088</v>
      </c>
      <c r="G39" s="106">
        <v>3028673.2</v>
      </c>
      <c r="H39" s="106">
        <v>3541064.4</v>
      </c>
      <c r="I39" s="106">
        <v>2779346</v>
      </c>
      <c r="J39" s="106">
        <v>3328198.94</v>
      </c>
      <c r="K39" s="106">
        <v>2792854.77</v>
      </c>
      <c r="L39" s="106">
        <v>2632644</v>
      </c>
      <c r="M39" s="106">
        <v>2910979.61</v>
      </c>
      <c r="N39" s="106">
        <v>3642582.29</v>
      </c>
      <c r="O39" s="106">
        <v>2827440</v>
      </c>
      <c r="P39" s="106">
        <v>0</v>
      </c>
      <c r="Q39" s="106">
        <f t="shared" si="2"/>
        <v>32668447.209999997</v>
      </c>
      <c r="R39" s="10">
        <f>SUM(E39:M39)</f>
        <v>26198424.919999998</v>
      </c>
      <c r="T39" s="89"/>
    </row>
    <row r="40" spans="2:18" ht="26.25" customHeight="1">
      <c r="B40" s="8" t="s">
        <v>36</v>
      </c>
      <c r="C40" s="9">
        <v>25327700</v>
      </c>
      <c r="D40" s="9">
        <v>9077150.31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127735</v>
      </c>
      <c r="L40" s="106">
        <v>118000</v>
      </c>
      <c r="M40" s="106">
        <v>1616803.5</v>
      </c>
      <c r="N40" s="106">
        <v>0</v>
      </c>
      <c r="O40" s="106">
        <v>0</v>
      </c>
      <c r="P40" s="106">
        <v>0</v>
      </c>
      <c r="Q40" s="106">
        <f t="shared" si="2"/>
        <v>1862538.5</v>
      </c>
      <c r="R40" s="10">
        <f aca="true" t="shared" si="9" ref="R40:R47">SUM(E40:M40)</f>
        <v>1862538.5</v>
      </c>
    </row>
    <row r="41" spans="2:18" ht="26.25" customHeight="1">
      <c r="B41" s="8" t="s">
        <v>37</v>
      </c>
      <c r="C41" s="9">
        <v>27022599</v>
      </c>
      <c r="D41" s="9">
        <v>17189175</v>
      </c>
      <c r="E41" s="106">
        <v>119882.1</v>
      </c>
      <c r="F41" s="106">
        <v>0</v>
      </c>
      <c r="G41" s="106">
        <v>174605.74</v>
      </c>
      <c r="H41" s="106">
        <v>290464</v>
      </c>
      <c r="I41" s="106">
        <v>1036263.99</v>
      </c>
      <c r="J41" s="106">
        <v>381140</v>
      </c>
      <c r="K41" s="106">
        <v>48879.14</v>
      </c>
      <c r="L41" s="106">
        <v>1361536.39</v>
      </c>
      <c r="M41" s="106">
        <v>175938</v>
      </c>
      <c r="N41" s="106">
        <v>30250</v>
      </c>
      <c r="O41" s="106">
        <v>42800</v>
      </c>
      <c r="P41" s="106">
        <v>0</v>
      </c>
      <c r="Q41" s="106">
        <f t="shared" si="2"/>
        <v>3661759.36</v>
      </c>
      <c r="R41" s="10">
        <f t="shared" si="9"/>
        <v>3588709.36</v>
      </c>
    </row>
    <row r="42" spans="2:18" ht="30.75" customHeight="1">
      <c r="B42" s="8" t="s">
        <v>38</v>
      </c>
      <c r="C42" s="9">
        <v>1074578</v>
      </c>
      <c r="D42" s="9">
        <v>1074578</v>
      </c>
      <c r="E42" s="106">
        <v>0</v>
      </c>
      <c r="F42" s="106">
        <v>0</v>
      </c>
      <c r="G42" s="106">
        <v>0</v>
      </c>
      <c r="H42" s="106">
        <v>0</v>
      </c>
      <c r="I42" s="106">
        <v>85130.63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f t="shared" si="2"/>
        <v>85130.63</v>
      </c>
      <c r="R42" s="10">
        <f t="shared" si="9"/>
        <v>85130.63</v>
      </c>
    </row>
    <row r="43" spans="2:18" ht="30.75" customHeight="1">
      <c r="B43" s="8" t="s">
        <v>39</v>
      </c>
      <c r="C43" s="9">
        <v>5453582</v>
      </c>
      <c r="D43" s="9">
        <v>3703582</v>
      </c>
      <c r="E43" s="106">
        <v>0</v>
      </c>
      <c r="F43" s="106">
        <v>0</v>
      </c>
      <c r="G43" s="106">
        <v>646011.94</v>
      </c>
      <c r="H43" s="106">
        <v>154891.01</v>
      </c>
      <c r="I43" s="106">
        <v>0</v>
      </c>
      <c r="J43" s="106">
        <v>232785.81</v>
      </c>
      <c r="K43" s="106">
        <v>-132051.48</v>
      </c>
      <c r="L43" s="106">
        <v>449544.6</v>
      </c>
      <c r="M43" s="106">
        <v>302965.15</v>
      </c>
      <c r="N43" s="106">
        <v>38093.85</v>
      </c>
      <c r="O43" s="106">
        <v>0</v>
      </c>
      <c r="P43" s="106">
        <v>0</v>
      </c>
      <c r="Q43" s="106">
        <f t="shared" si="2"/>
        <v>1692240.88</v>
      </c>
      <c r="R43" s="10">
        <f t="shared" si="9"/>
        <v>1654147.0299999998</v>
      </c>
    </row>
    <row r="44" spans="2:18" ht="39.75" customHeight="1">
      <c r="B44" s="8" t="s">
        <v>40</v>
      </c>
      <c r="C44" s="9">
        <v>8722877</v>
      </c>
      <c r="D44" s="9">
        <v>2992877</v>
      </c>
      <c r="E44" s="106">
        <v>0</v>
      </c>
      <c r="F44" s="106">
        <v>15080.4</v>
      </c>
      <c r="G44" s="106">
        <v>0</v>
      </c>
      <c r="H44" s="106">
        <v>0</v>
      </c>
      <c r="I44" s="106">
        <v>40002</v>
      </c>
      <c r="J44" s="106">
        <v>0</v>
      </c>
      <c r="K44" s="106">
        <v>3898.15</v>
      </c>
      <c r="L44" s="106">
        <v>403609.15</v>
      </c>
      <c r="M44" s="106">
        <v>0</v>
      </c>
      <c r="N44" s="106">
        <v>46948.44</v>
      </c>
      <c r="O44" s="106">
        <v>20060</v>
      </c>
      <c r="P44" s="106">
        <v>0</v>
      </c>
      <c r="Q44" s="106">
        <f t="shared" si="2"/>
        <v>529598.14</v>
      </c>
      <c r="R44" s="10">
        <f t="shared" si="9"/>
        <v>462589.7</v>
      </c>
    </row>
    <row r="45" spans="2:18" ht="39.75" customHeight="1">
      <c r="B45" s="8" t="s">
        <v>41</v>
      </c>
      <c r="C45" s="97">
        <v>54257879</v>
      </c>
      <c r="D45" s="97">
        <v>52897010</v>
      </c>
      <c r="E45" s="106">
        <v>0</v>
      </c>
      <c r="F45" s="106">
        <v>2748555.22</v>
      </c>
      <c r="G45" s="106">
        <v>0</v>
      </c>
      <c r="H45" s="106">
        <v>169140.48</v>
      </c>
      <c r="I45" s="106">
        <v>0</v>
      </c>
      <c r="J45" s="106">
        <v>7287829.47</v>
      </c>
      <c r="K45" s="106">
        <v>4372054.55</v>
      </c>
      <c r="L45" s="106">
        <v>2819472.25</v>
      </c>
      <c r="M45" s="106">
        <v>2271430.1</v>
      </c>
      <c r="N45" s="106">
        <v>1602759.12</v>
      </c>
      <c r="O45" s="106">
        <v>3488000</v>
      </c>
      <c r="P45" s="106">
        <v>0</v>
      </c>
      <c r="Q45" s="106">
        <f t="shared" si="2"/>
        <v>24759241.19</v>
      </c>
      <c r="R45" s="10">
        <f t="shared" si="9"/>
        <v>19668482.07</v>
      </c>
    </row>
    <row r="46" spans="2:18" ht="42.75" customHeight="1">
      <c r="B46" s="8" t="s">
        <v>42</v>
      </c>
      <c r="C46" s="97">
        <v>0</v>
      </c>
      <c r="D46" s="97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f t="shared" si="2"/>
        <v>0</v>
      </c>
      <c r="R46" s="10">
        <f t="shared" si="9"/>
        <v>0</v>
      </c>
    </row>
    <row r="47" spans="2:18" ht="33" customHeight="1">
      <c r="B47" s="8" t="s">
        <v>43</v>
      </c>
      <c r="C47" s="97">
        <v>105926658</v>
      </c>
      <c r="D47" s="97">
        <v>41457958</v>
      </c>
      <c r="E47" s="106">
        <v>413212.46</v>
      </c>
      <c r="F47" s="106">
        <v>2532401.92</v>
      </c>
      <c r="G47" s="106">
        <v>848073.41</v>
      </c>
      <c r="H47" s="106">
        <v>3585684.59</v>
      </c>
      <c r="I47" s="106">
        <v>915910.98</v>
      </c>
      <c r="J47" s="106">
        <v>1291401.01</v>
      </c>
      <c r="K47" s="106">
        <v>3488933.05</v>
      </c>
      <c r="L47" s="106">
        <v>1454196.08</v>
      </c>
      <c r="M47" s="106">
        <v>2626840.8</v>
      </c>
      <c r="N47" s="106">
        <v>947101.16</v>
      </c>
      <c r="O47" s="106">
        <v>171439.84</v>
      </c>
      <c r="P47" s="106">
        <v>0</v>
      </c>
      <c r="Q47" s="106">
        <f t="shared" si="2"/>
        <v>18275195.299999997</v>
      </c>
      <c r="R47" s="10">
        <f t="shared" si="9"/>
        <v>17156654.299999997</v>
      </c>
    </row>
    <row r="48" spans="2:20" ht="33" customHeight="1">
      <c r="B48" s="11" t="s">
        <v>44</v>
      </c>
      <c r="C48" s="5">
        <f aca="true" t="shared" si="10" ref="C48:Q48">C49+C50+C53+C54+C55+C56+C57+C58</f>
        <v>2209122410</v>
      </c>
      <c r="D48" s="5">
        <f t="shared" si="10"/>
        <v>8875023617</v>
      </c>
      <c r="E48" s="105">
        <f t="shared" si="10"/>
        <v>111026109</v>
      </c>
      <c r="F48" s="105">
        <f t="shared" si="10"/>
        <v>117211116</v>
      </c>
      <c r="G48" s="105">
        <f t="shared" si="10"/>
        <v>354793098.19</v>
      </c>
      <c r="H48" s="105">
        <f t="shared" si="10"/>
        <v>122828783.16</v>
      </c>
      <c r="I48" s="105">
        <f t="shared" si="10"/>
        <v>242880871.82</v>
      </c>
      <c r="J48" s="105">
        <f t="shared" si="10"/>
        <v>212488268.45999998</v>
      </c>
      <c r="K48" s="105">
        <f t="shared" si="10"/>
        <v>158928834.75</v>
      </c>
      <c r="L48" s="105">
        <f t="shared" si="10"/>
        <v>957028465.66</v>
      </c>
      <c r="M48" s="105">
        <f t="shared" si="10"/>
        <v>944600592.46</v>
      </c>
      <c r="N48" s="105">
        <f t="shared" si="10"/>
        <v>1137754836.99</v>
      </c>
      <c r="O48" s="105">
        <f t="shared" si="10"/>
        <v>2741002006.36</v>
      </c>
      <c r="P48" s="105">
        <f t="shared" si="10"/>
        <v>0</v>
      </c>
      <c r="Q48" s="105">
        <f t="shared" si="10"/>
        <v>7100542982.849999</v>
      </c>
      <c r="R48" s="6">
        <f>SUM(E48:M48)</f>
        <v>3221786139.5</v>
      </c>
      <c r="T48" s="90"/>
    </row>
    <row r="49" spans="2:18" ht="32.25" customHeight="1">
      <c r="B49" s="8" t="s">
        <v>45</v>
      </c>
      <c r="C49" s="97">
        <v>177559188</v>
      </c>
      <c r="D49" s="97">
        <v>183188664</v>
      </c>
      <c r="E49" s="106">
        <v>0</v>
      </c>
      <c r="F49" s="106">
        <v>0</v>
      </c>
      <c r="G49" s="106">
        <v>660832.33</v>
      </c>
      <c r="H49" s="106">
        <v>501000</v>
      </c>
      <c r="I49" s="106">
        <v>2339164.99</v>
      </c>
      <c r="J49" s="106">
        <v>75000</v>
      </c>
      <c r="K49" s="106">
        <v>884999</v>
      </c>
      <c r="L49" s="106">
        <v>20885426.66</v>
      </c>
      <c r="M49" s="106">
        <v>28776254.18</v>
      </c>
      <c r="N49" s="106">
        <v>4784102</v>
      </c>
      <c r="O49" s="106">
        <v>26577895.76</v>
      </c>
      <c r="P49" s="106">
        <v>0</v>
      </c>
      <c r="Q49" s="106">
        <f t="shared" si="2"/>
        <v>85484674.92</v>
      </c>
      <c r="R49" s="10">
        <f>SUM(E49:M49)</f>
        <v>54122677.16</v>
      </c>
    </row>
    <row r="50" spans="2:18" ht="31.5" customHeight="1" thickBot="1">
      <c r="B50" s="12" t="s">
        <v>46</v>
      </c>
      <c r="C50" s="99">
        <v>1204053725</v>
      </c>
      <c r="D50" s="99">
        <v>1314325455</v>
      </c>
      <c r="E50" s="13">
        <v>87930256</v>
      </c>
      <c r="F50" s="13">
        <v>94115263</v>
      </c>
      <c r="G50" s="13">
        <v>99705952</v>
      </c>
      <c r="H50" s="13">
        <v>88508710</v>
      </c>
      <c r="I50" s="13">
        <v>99705952</v>
      </c>
      <c r="J50" s="13">
        <v>111882880.07</v>
      </c>
      <c r="K50" s="13">
        <v>107025211</v>
      </c>
      <c r="L50" s="13">
        <v>94107331</v>
      </c>
      <c r="M50" s="13">
        <v>96277337.29</v>
      </c>
      <c r="N50" s="13">
        <v>96656381.94</v>
      </c>
      <c r="O50" s="13">
        <v>131465192.76</v>
      </c>
      <c r="P50" s="13">
        <v>0</v>
      </c>
      <c r="Q50" s="13">
        <f t="shared" si="2"/>
        <v>1107380467.06</v>
      </c>
      <c r="R50" s="14">
        <f>SUM(E50:M50)</f>
        <v>879258892.3599999</v>
      </c>
    </row>
    <row r="51" spans="2:18" ht="12" customHeight="1">
      <c r="B51" s="15"/>
      <c r="C51" s="100"/>
      <c r="D51" s="100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">
        <f aca="true" t="shared" si="11" ref="R51:R52">SUM(E51:G51)</f>
        <v>0</v>
      </c>
    </row>
    <row r="52" spans="2:18" ht="11.25" customHeight="1" thickBot="1">
      <c r="B52" s="15"/>
      <c r="C52" s="100"/>
      <c r="D52" s="100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">
        <f t="shared" si="11"/>
        <v>0</v>
      </c>
    </row>
    <row r="53" spans="2:18" ht="41.25" customHeight="1">
      <c r="B53" s="16" t="s">
        <v>47</v>
      </c>
      <c r="C53" s="101">
        <v>0</v>
      </c>
      <c r="D53" s="101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35000000</v>
      </c>
      <c r="N53" s="17">
        <v>0</v>
      </c>
      <c r="O53" s="17">
        <v>0</v>
      </c>
      <c r="P53" s="17">
        <v>0</v>
      </c>
      <c r="Q53" s="17">
        <f t="shared" si="2"/>
        <v>35000000</v>
      </c>
      <c r="R53" s="18">
        <f>SUM(E53:M53)</f>
        <v>35000000</v>
      </c>
    </row>
    <row r="54" spans="2:18" ht="41.25" customHeight="1">
      <c r="B54" s="8" t="s">
        <v>48</v>
      </c>
      <c r="C54" s="97"/>
      <c r="D54" s="97"/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23095853</v>
      </c>
      <c r="N54" s="106">
        <v>0</v>
      </c>
      <c r="O54" s="106">
        <v>0</v>
      </c>
      <c r="P54" s="106">
        <v>0</v>
      </c>
      <c r="Q54" s="106">
        <f t="shared" si="2"/>
        <v>23095853</v>
      </c>
      <c r="R54" s="10">
        <f>SUM(E54:M54)</f>
        <v>23095853</v>
      </c>
    </row>
    <row r="55" spans="2:18" ht="41.25" customHeight="1">
      <c r="B55" s="8" t="s">
        <v>49</v>
      </c>
      <c r="C55" s="97">
        <v>798874606</v>
      </c>
      <c r="D55" s="97">
        <v>308383026</v>
      </c>
      <c r="E55" s="106">
        <v>23095853</v>
      </c>
      <c r="F55" s="106">
        <v>23095853</v>
      </c>
      <c r="G55" s="106">
        <v>23095853</v>
      </c>
      <c r="H55" s="106">
        <v>4483113.07</v>
      </c>
      <c r="I55" s="106">
        <v>40849684.55</v>
      </c>
      <c r="J55" s="106">
        <v>4292007.92</v>
      </c>
      <c r="K55" s="106">
        <v>42853869</v>
      </c>
      <c r="L55" s="106">
        <v>23095853</v>
      </c>
      <c r="M55" s="106">
        <v>0</v>
      </c>
      <c r="N55" s="106">
        <v>253337837</v>
      </c>
      <c r="O55" s="106">
        <v>46191696</v>
      </c>
      <c r="P55" s="106">
        <v>0</v>
      </c>
      <c r="Q55" s="106">
        <f t="shared" si="2"/>
        <v>484391619.53999996</v>
      </c>
      <c r="R55" s="10">
        <f aca="true" t="shared" si="12" ref="R55:R58">SUM(E55:M55)</f>
        <v>184862086.54</v>
      </c>
    </row>
    <row r="56" spans="2:18" ht="41.25" customHeight="1">
      <c r="B56" s="8" t="s">
        <v>50</v>
      </c>
      <c r="C56" s="97"/>
      <c r="D56" s="97">
        <v>7040491581</v>
      </c>
      <c r="E56" s="106">
        <v>0</v>
      </c>
      <c r="F56" s="106">
        <v>0</v>
      </c>
      <c r="G56" s="106">
        <v>229146564.72</v>
      </c>
      <c r="H56" s="106">
        <v>29147480.92</v>
      </c>
      <c r="I56" s="106">
        <v>83617399.9</v>
      </c>
      <c r="J56" s="106">
        <v>96238380.47</v>
      </c>
      <c r="K56" s="106">
        <v>8164755.75</v>
      </c>
      <c r="L56" s="106">
        <v>818025030.49</v>
      </c>
      <c r="M56" s="106">
        <v>761451147.99</v>
      </c>
      <c r="N56" s="106">
        <v>782976516.05</v>
      </c>
      <c r="O56" s="106">
        <v>2536767221.84</v>
      </c>
      <c r="P56" s="106">
        <v>0</v>
      </c>
      <c r="Q56" s="106">
        <f>E56+F56+G56+H56+I56+J56+K56+L56+M56+N56+O56+P56</f>
        <v>5345534498.13</v>
      </c>
      <c r="R56" s="10">
        <f t="shared" si="12"/>
        <v>2025790760.24</v>
      </c>
    </row>
    <row r="57" spans="2:18" ht="32.25" customHeight="1">
      <c r="B57" s="8" t="s">
        <v>51</v>
      </c>
      <c r="C57" s="97">
        <v>28634891</v>
      </c>
      <c r="D57" s="97">
        <v>28634891</v>
      </c>
      <c r="E57" s="106">
        <v>0</v>
      </c>
      <c r="F57" s="106">
        <v>0</v>
      </c>
      <c r="G57" s="106">
        <v>2183896.14</v>
      </c>
      <c r="H57" s="106">
        <v>188479.17</v>
      </c>
      <c r="I57" s="106">
        <v>16368670.38</v>
      </c>
      <c r="J57" s="106">
        <v>0</v>
      </c>
      <c r="K57" s="106">
        <v>0</v>
      </c>
      <c r="L57" s="106">
        <v>914824.51</v>
      </c>
      <c r="M57" s="106">
        <v>0</v>
      </c>
      <c r="N57" s="106">
        <v>0</v>
      </c>
      <c r="O57" s="106">
        <v>0</v>
      </c>
      <c r="P57" s="106">
        <v>0</v>
      </c>
      <c r="Q57" s="106">
        <f t="shared" si="2"/>
        <v>19655870.200000003</v>
      </c>
      <c r="R57" s="10">
        <f t="shared" si="12"/>
        <v>19655870.200000003</v>
      </c>
    </row>
    <row r="58" spans="2:18" ht="43.5" customHeight="1">
      <c r="B58" s="8" t="s">
        <v>52</v>
      </c>
      <c r="C58" s="97"/>
      <c r="D58" s="97"/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f t="shared" si="2"/>
        <v>0</v>
      </c>
      <c r="R58" s="10">
        <f t="shared" si="12"/>
        <v>0</v>
      </c>
    </row>
    <row r="59" spans="2:18" ht="30" customHeight="1">
      <c r="B59" s="11" t="s">
        <v>53</v>
      </c>
      <c r="C59" s="5">
        <f aca="true" t="shared" si="13" ref="C59:D59">C60+C61+C62-C63+C64+C65+C66</f>
        <v>35000000</v>
      </c>
      <c r="D59" s="5">
        <f t="shared" si="13"/>
        <v>35000000</v>
      </c>
      <c r="E59" s="105">
        <f>E60+E61+E62-E63+E64+E65+E66</f>
        <v>0</v>
      </c>
      <c r="F59" s="105">
        <f>F60+F61+F62-F63+F64+F65+F66</f>
        <v>0</v>
      </c>
      <c r="G59" s="105">
        <f>G60+G61+G62-G63+G64+G65+G66</f>
        <v>4999998</v>
      </c>
      <c r="H59" s="105">
        <f aca="true" t="shared" si="14" ref="H59:Q59">H60+H61+H62-H63+H64+H65+H66</f>
        <v>666666</v>
      </c>
      <c r="I59" s="105">
        <f t="shared" si="14"/>
        <v>5222220.88</v>
      </c>
      <c r="J59" s="105">
        <f t="shared" si="14"/>
        <v>1111110.45</v>
      </c>
      <c r="K59" s="105">
        <f t="shared" si="14"/>
        <v>666666</v>
      </c>
      <c r="L59" s="105">
        <f t="shared" si="14"/>
        <v>3000000</v>
      </c>
      <c r="M59" s="105">
        <f t="shared" si="14"/>
        <v>666666</v>
      </c>
      <c r="N59" s="105">
        <f t="shared" si="14"/>
        <v>1666666</v>
      </c>
      <c r="O59" s="105">
        <f t="shared" si="14"/>
        <v>313026386.92</v>
      </c>
      <c r="P59" s="105">
        <f>P60+P61+P62-P63+P64+P65+P66</f>
        <v>0</v>
      </c>
      <c r="Q59" s="105">
        <f t="shared" si="14"/>
        <v>331026380.25</v>
      </c>
      <c r="R59" s="6">
        <f>SUM(E59:M59)</f>
        <v>16333327.329999998</v>
      </c>
    </row>
    <row r="60" spans="2:18" ht="46.5" customHeight="1">
      <c r="B60" s="8" t="s">
        <v>54</v>
      </c>
      <c r="C60" s="97"/>
      <c r="D60" s="97"/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f t="shared" si="2"/>
        <v>0</v>
      </c>
      <c r="R60" s="10">
        <f>SUM(E60:M60)</f>
        <v>0</v>
      </c>
    </row>
    <row r="61" spans="2:18" ht="46.5" customHeight="1">
      <c r="B61" s="8" t="s">
        <v>55</v>
      </c>
      <c r="C61" s="97">
        <v>35000000</v>
      </c>
      <c r="D61" s="97">
        <v>35000000</v>
      </c>
      <c r="E61" s="106">
        <v>0</v>
      </c>
      <c r="F61" s="106">
        <v>0</v>
      </c>
      <c r="G61" s="106">
        <v>4999998</v>
      </c>
      <c r="H61" s="106">
        <v>666666</v>
      </c>
      <c r="I61" s="106">
        <v>5222220.88</v>
      </c>
      <c r="J61" s="106">
        <v>1111110.45</v>
      </c>
      <c r="K61" s="106">
        <v>666666</v>
      </c>
      <c r="L61" s="106">
        <v>3000000</v>
      </c>
      <c r="M61" s="106">
        <v>666666</v>
      </c>
      <c r="N61" s="106">
        <v>1666666</v>
      </c>
      <c r="O61" s="106">
        <v>313026386.92</v>
      </c>
      <c r="P61" s="106">
        <v>0</v>
      </c>
      <c r="Q61" s="106">
        <f t="shared" si="2"/>
        <v>331026380.25</v>
      </c>
      <c r="R61" s="10">
        <f aca="true" t="shared" si="15" ref="R61:R66">SUM(E61:M61)</f>
        <v>16333327.329999998</v>
      </c>
    </row>
    <row r="62" spans="2:18" ht="46.5" customHeight="1">
      <c r="B62" s="8" t="s">
        <v>56</v>
      </c>
      <c r="C62" s="97">
        <v>0</v>
      </c>
      <c r="D62" s="97">
        <v>0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f t="shared" si="2"/>
        <v>0</v>
      </c>
      <c r="R62" s="10">
        <f t="shared" si="15"/>
        <v>0</v>
      </c>
    </row>
    <row r="63" spans="2:18" ht="46.5" customHeight="1">
      <c r="B63" s="8" t="s">
        <v>57</v>
      </c>
      <c r="C63" s="97">
        <v>0</v>
      </c>
      <c r="D63" s="97">
        <v>0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f t="shared" si="2"/>
        <v>0</v>
      </c>
      <c r="R63" s="10">
        <f t="shared" si="15"/>
        <v>0</v>
      </c>
    </row>
    <row r="64" spans="2:18" ht="42.75" customHeight="1">
      <c r="B64" s="8" t="s">
        <v>58</v>
      </c>
      <c r="C64" s="97">
        <v>0</v>
      </c>
      <c r="D64" s="97">
        <v>0</v>
      </c>
      <c r="E64" s="106">
        <v>0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f t="shared" si="2"/>
        <v>0</v>
      </c>
      <c r="R64" s="10">
        <f t="shared" si="15"/>
        <v>0</v>
      </c>
    </row>
    <row r="65" spans="2:18" ht="42.75" customHeight="1">
      <c r="B65" s="8" t="s">
        <v>59</v>
      </c>
      <c r="C65" s="97">
        <v>0</v>
      </c>
      <c r="D65" s="97">
        <v>0</v>
      </c>
      <c r="E65" s="106">
        <v>0</v>
      </c>
      <c r="F65" s="106">
        <v>0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f t="shared" si="2"/>
        <v>0</v>
      </c>
      <c r="R65" s="10">
        <f t="shared" si="15"/>
        <v>0</v>
      </c>
    </row>
    <row r="66" spans="2:18" ht="32.25" customHeight="1">
      <c r="B66" s="8" t="s">
        <v>60</v>
      </c>
      <c r="C66" s="97">
        <v>0</v>
      </c>
      <c r="D66" s="97">
        <v>0</v>
      </c>
      <c r="E66" s="106">
        <v>0</v>
      </c>
      <c r="F66" s="106">
        <v>0</v>
      </c>
      <c r="G66" s="106">
        <v>0</v>
      </c>
      <c r="H66" s="106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06">
        <f t="shared" si="2"/>
        <v>0</v>
      </c>
      <c r="R66" s="10">
        <f t="shared" si="15"/>
        <v>0</v>
      </c>
    </row>
    <row r="67" spans="2:18" ht="32.25" customHeight="1">
      <c r="B67" s="11" t="s">
        <v>61</v>
      </c>
      <c r="C67" s="5">
        <f aca="true" t="shared" si="16" ref="C67:D67">C68+C69+C70+C71+C72+C73+C74+C75+C76</f>
        <v>102387097</v>
      </c>
      <c r="D67" s="5">
        <f t="shared" si="16"/>
        <v>82627272</v>
      </c>
      <c r="E67" s="105">
        <f>E68+E69+E70+E71+E72+E73+E74+E75+E76</f>
        <v>0</v>
      </c>
      <c r="F67" s="105">
        <f>F68+F69+F70+F71+F72+F73+F74+F75+F76</f>
        <v>0</v>
      </c>
      <c r="G67" s="105">
        <f>G68+G69+G70+G71+G72+G73+G74+G75+G76</f>
        <v>3201811.9899999998</v>
      </c>
      <c r="H67" s="105">
        <f>H68+H69+H70+H71+H72+H73+H74+H75+H76</f>
        <v>447798.62</v>
      </c>
      <c r="I67" s="105">
        <f aca="true" t="shared" si="17" ref="I67:P67">I68+I69+I70+I71+I72+I73+I74+I75+I76</f>
        <v>1064636.42</v>
      </c>
      <c r="J67" s="105">
        <f t="shared" si="17"/>
        <v>1092121.99</v>
      </c>
      <c r="K67" s="105">
        <f t="shared" si="17"/>
        <v>38780.7</v>
      </c>
      <c r="L67" s="105">
        <f t="shared" si="17"/>
        <v>0</v>
      </c>
      <c r="M67" s="105">
        <f t="shared" si="17"/>
        <v>652189.0700000001</v>
      </c>
      <c r="N67" s="105">
        <f t="shared" si="17"/>
        <v>1326820.4</v>
      </c>
      <c r="O67" s="105">
        <f t="shared" si="17"/>
        <v>1988466.18</v>
      </c>
      <c r="P67" s="105">
        <f t="shared" si="17"/>
        <v>0</v>
      </c>
      <c r="Q67" s="105">
        <f>Q68+Q69+Q70+Q71+Q72+Q73+Q74+Q75+Q76</f>
        <v>9812625.37</v>
      </c>
      <c r="R67" s="6">
        <f>SUM(E67:M67)</f>
        <v>6497338.79</v>
      </c>
    </row>
    <row r="68" spans="2:18" ht="25.5" customHeight="1">
      <c r="B68" s="8" t="s">
        <v>62</v>
      </c>
      <c r="C68" s="97">
        <v>58021072</v>
      </c>
      <c r="D68" s="97">
        <v>36014346.8</v>
      </c>
      <c r="E68" s="106">
        <v>0</v>
      </c>
      <c r="F68" s="106">
        <v>0</v>
      </c>
      <c r="G68" s="106">
        <v>28744.8</v>
      </c>
      <c r="H68" s="106">
        <v>0</v>
      </c>
      <c r="I68" s="106">
        <v>337836.41</v>
      </c>
      <c r="J68" s="106">
        <v>1058941.96</v>
      </c>
      <c r="K68" s="106">
        <v>0</v>
      </c>
      <c r="L68" s="106">
        <v>0</v>
      </c>
      <c r="M68" s="106">
        <v>492889.07</v>
      </c>
      <c r="N68" s="106">
        <v>1310830.4</v>
      </c>
      <c r="O68" s="106">
        <v>1988466.18</v>
      </c>
      <c r="P68" s="106">
        <v>0</v>
      </c>
      <c r="Q68" s="106">
        <f aca="true" t="shared" si="18" ref="Q68:Q76">E68+F68+G68+H68+I68+J68+K68+L68+M68+N68+O68+P68</f>
        <v>5217708.819999999</v>
      </c>
      <c r="R68" s="10">
        <f>SUM(E68:M68)</f>
        <v>1918412.24</v>
      </c>
    </row>
    <row r="69" spans="2:18" ht="36" customHeight="1">
      <c r="B69" s="8" t="s">
        <v>63</v>
      </c>
      <c r="C69" s="97">
        <v>546500</v>
      </c>
      <c r="D69" s="97">
        <v>1931260</v>
      </c>
      <c r="E69" s="106">
        <v>0</v>
      </c>
      <c r="F69" s="106">
        <v>0</v>
      </c>
      <c r="G69" s="106">
        <v>51176.6</v>
      </c>
      <c r="H69" s="106">
        <v>381482.31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f t="shared" si="18"/>
        <v>432658.91</v>
      </c>
      <c r="R69" s="10">
        <f aca="true" t="shared" si="19" ref="R69:R80">SUM(E69:M69)</f>
        <v>432658.91</v>
      </c>
    </row>
    <row r="70" spans="2:18" ht="33.75" customHeight="1">
      <c r="B70" s="8" t="s">
        <v>64</v>
      </c>
      <c r="C70" s="97"/>
      <c r="D70" s="97">
        <v>50000</v>
      </c>
      <c r="E70" s="106">
        <v>0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f t="shared" si="18"/>
        <v>0</v>
      </c>
      <c r="R70" s="10">
        <f t="shared" si="19"/>
        <v>0</v>
      </c>
    </row>
    <row r="71" spans="2:18" ht="44.25" customHeight="1">
      <c r="B71" s="8" t="s">
        <v>65</v>
      </c>
      <c r="C71" s="97">
        <v>30200001</v>
      </c>
      <c r="D71" s="97">
        <v>32700001</v>
      </c>
      <c r="E71" s="106">
        <v>0</v>
      </c>
      <c r="F71" s="106">
        <v>0</v>
      </c>
      <c r="G71" s="106">
        <v>2255000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f t="shared" si="18"/>
        <v>2255000</v>
      </c>
      <c r="R71" s="10">
        <f t="shared" si="19"/>
        <v>2255000</v>
      </c>
    </row>
    <row r="72" spans="2:18" ht="35.25" customHeight="1">
      <c r="B72" s="8" t="s">
        <v>66</v>
      </c>
      <c r="C72" s="97">
        <v>3470444</v>
      </c>
      <c r="D72" s="97">
        <v>6582584.2</v>
      </c>
      <c r="E72" s="106">
        <v>0</v>
      </c>
      <c r="F72" s="106">
        <v>0</v>
      </c>
      <c r="G72" s="106">
        <v>747710.59</v>
      </c>
      <c r="H72" s="106">
        <v>66316.31</v>
      </c>
      <c r="I72" s="106">
        <v>726800.01</v>
      </c>
      <c r="J72" s="106">
        <v>33180.03</v>
      </c>
      <c r="K72" s="106">
        <v>38780.7</v>
      </c>
      <c r="L72" s="106">
        <v>0</v>
      </c>
      <c r="M72" s="106">
        <v>0</v>
      </c>
      <c r="N72" s="106">
        <v>15990</v>
      </c>
      <c r="O72" s="106">
        <v>0</v>
      </c>
      <c r="P72" s="106">
        <v>0</v>
      </c>
      <c r="Q72" s="106">
        <f t="shared" si="18"/>
        <v>1628777.64</v>
      </c>
      <c r="R72" s="10">
        <f t="shared" si="19"/>
        <v>1612787.64</v>
      </c>
    </row>
    <row r="73" spans="2:18" ht="30.75" customHeight="1">
      <c r="B73" s="8" t="s">
        <v>67</v>
      </c>
      <c r="C73" s="97">
        <v>2203564</v>
      </c>
      <c r="D73" s="97">
        <v>2103564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f t="shared" si="18"/>
        <v>0</v>
      </c>
      <c r="R73" s="10">
        <f t="shared" si="19"/>
        <v>0</v>
      </c>
    </row>
    <row r="74" spans="2:18" ht="30.75" customHeight="1">
      <c r="B74" s="8" t="s">
        <v>68</v>
      </c>
      <c r="C74" s="97"/>
      <c r="D74" s="97"/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f t="shared" si="18"/>
        <v>0</v>
      </c>
      <c r="R74" s="10">
        <f t="shared" si="19"/>
        <v>0</v>
      </c>
    </row>
    <row r="75" spans="2:18" ht="30" customHeight="1">
      <c r="B75" s="8" t="s">
        <v>69</v>
      </c>
      <c r="C75" s="97">
        <v>7945516</v>
      </c>
      <c r="D75" s="97">
        <v>2945516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f t="shared" si="18"/>
        <v>0</v>
      </c>
      <c r="R75" s="10">
        <f t="shared" si="19"/>
        <v>0</v>
      </c>
    </row>
    <row r="76" spans="2:18" ht="50.25" customHeight="1">
      <c r="B76" s="8" t="s">
        <v>70</v>
      </c>
      <c r="C76" s="97"/>
      <c r="D76" s="97">
        <v>300000</v>
      </c>
      <c r="E76" s="106">
        <v>0</v>
      </c>
      <c r="F76" s="106">
        <v>0</v>
      </c>
      <c r="G76" s="106">
        <v>119180</v>
      </c>
      <c r="H76" s="106">
        <v>0</v>
      </c>
      <c r="I76" s="106">
        <v>0</v>
      </c>
      <c r="J76" s="106">
        <v>0</v>
      </c>
      <c r="K76" s="106">
        <v>0</v>
      </c>
      <c r="L76" s="106">
        <v>0</v>
      </c>
      <c r="M76" s="106">
        <v>159300</v>
      </c>
      <c r="N76" s="106">
        <v>0</v>
      </c>
      <c r="O76" s="106">
        <v>0</v>
      </c>
      <c r="P76" s="106">
        <v>0</v>
      </c>
      <c r="Q76" s="106">
        <f t="shared" si="18"/>
        <v>278480</v>
      </c>
      <c r="R76" s="10">
        <f t="shared" si="19"/>
        <v>278480</v>
      </c>
    </row>
    <row r="77" spans="2:18" ht="28.5" customHeight="1">
      <c r="B77" s="11" t="s">
        <v>71</v>
      </c>
      <c r="C77" s="5">
        <f aca="true" t="shared" si="20" ref="C77:D77">C78+C79+C80-C81</f>
        <v>1200000</v>
      </c>
      <c r="D77" s="5">
        <f t="shared" si="20"/>
        <v>1200000</v>
      </c>
      <c r="E77" s="105">
        <f>E78+E79+E80-E81</f>
        <v>0</v>
      </c>
      <c r="F77" s="105">
        <f>F78+F79+F80-F81</f>
        <v>0</v>
      </c>
      <c r="G77" s="105">
        <f aca="true" t="shared" si="21" ref="G77:P77">G78+G79+G80-G81</f>
        <v>0</v>
      </c>
      <c r="H77" s="105">
        <f t="shared" si="21"/>
        <v>0</v>
      </c>
      <c r="I77" s="105">
        <f t="shared" si="21"/>
        <v>0</v>
      </c>
      <c r="J77" s="105">
        <f t="shared" si="21"/>
        <v>0</v>
      </c>
      <c r="K77" s="105">
        <f t="shared" si="21"/>
        <v>0</v>
      </c>
      <c r="L77" s="105">
        <f t="shared" si="21"/>
        <v>0</v>
      </c>
      <c r="M77" s="105">
        <f t="shared" si="21"/>
        <v>0</v>
      </c>
      <c r="N77" s="105">
        <f t="shared" si="21"/>
        <v>0</v>
      </c>
      <c r="O77" s="105">
        <f t="shared" si="21"/>
        <v>0</v>
      </c>
      <c r="P77" s="105">
        <f t="shared" si="21"/>
        <v>0</v>
      </c>
      <c r="Q77" s="105">
        <f>Q78+Q79+Q80-Q81</f>
        <v>0</v>
      </c>
      <c r="R77" s="10">
        <f t="shared" si="19"/>
        <v>0</v>
      </c>
    </row>
    <row r="78" spans="2:18" ht="24" customHeight="1">
      <c r="B78" s="8" t="s">
        <v>72</v>
      </c>
      <c r="C78" s="97">
        <v>1200000</v>
      </c>
      <c r="D78" s="97">
        <v>1200000</v>
      </c>
      <c r="E78" s="106">
        <v>0</v>
      </c>
      <c r="F78" s="106">
        <v>0</v>
      </c>
      <c r="G78" s="106">
        <v>0</v>
      </c>
      <c r="H78" s="106">
        <v>0</v>
      </c>
      <c r="I78" s="106">
        <v>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0</v>
      </c>
      <c r="Q78" s="106">
        <f>E78+F78+G78+H78+I78+J78+K78+L78+M78+N78+O78+P78</f>
        <v>0</v>
      </c>
      <c r="R78" s="10">
        <f t="shared" si="19"/>
        <v>0</v>
      </c>
    </row>
    <row r="79" spans="2:18" ht="29.25" customHeight="1">
      <c r="B79" s="8" t="s">
        <v>73</v>
      </c>
      <c r="C79" s="97"/>
      <c r="D79" s="97"/>
      <c r="E79" s="106">
        <v>0</v>
      </c>
      <c r="F79" s="106">
        <v>0</v>
      </c>
      <c r="G79" s="106">
        <v>0</v>
      </c>
      <c r="H79" s="106">
        <v>0</v>
      </c>
      <c r="I79" s="106">
        <v>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6">
        <f>E79+F79+G79+H79+I79+J79+K79+L79+M79+N79+O79+P79</f>
        <v>0</v>
      </c>
      <c r="R79" s="10">
        <f t="shared" si="19"/>
        <v>0</v>
      </c>
    </row>
    <row r="80" spans="2:18" ht="35.25" customHeight="1">
      <c r="B80" s="8" t="s">
        <v>74</v>
      </c>
      <c r="C80" s="97"/>
      <c r="D80" s="97"/>
      <c r="E80" s="106">
        <v>0</v>
      </c>
      <c r="F80" s="106">
        <v>0</v>
      </c>
      <c r="G80" s="106">
        <v>0</v>
      </c>
      <c r="H80" s="106">
        <v>0</v>
      </c>
      <c r="I80" s="106">
        <v>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f>E80+F80+G80+H80+I80+J80+K80+L80+M80+N80+O80+P80</f>
        <v>0</v>
      </c>
      <c r="R80" s="10">
        <f t="shared" si="19"/>
        <v>0</v>
      </c>
    </row>
    <row r="81" spans="2:18" ht="44.25" customHeight="1" thickBot="1">
      <c r="B81" s="12" t="s">
        <v>75</v>
      </c>
      <c r="C81" s="99"/>
      <c r="D81" s="99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f>E81+F81+G81+H81+I81+J81+K81+L81+M81+N81+O81+P81</f>
        <v>0</v>
      </c>
      <c r="R81" s="10">
        <f>SUM(E81:M81)</f>
        <v>0</v>
      </c>
    </row>
    <row r="82" spans="2:18" ht="18" customHeight="1">
      <c r="B82" s="15"/>
      <c r="C82" s="100"/>
      <c r="D82" s="100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7"/>
    </row>
    <row r="83" spans="2:18" ht="12" customHeight="1" thickBot="1">
      <c r="B83" s="15"/>
      <c r="C83" s="100"/>
      <c r="D83" s="100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8"/>
    </row>
    <row r="84" spans="2:18" ht="33" customHeight="1">
      <c r="B84" s="19" t="s">
        <v>76</v>
      </c>
      <c r="C84" s="102"/>
      <c r="D84" s="102"/>
      <c r="E84" s="20">
        <f>E85+E86+E87+E88+E89</f>
        <v>0</v>
      </c>
      <c r="F84" s="20">
        <f aca="true" t="shared" si="22" ref="F84:P84">F85+F86+F87+F88+F89</f>
        <v>0</v>
      </c>
      <c r="G84" s="20">
        <f t="shared" si="22"/>
        <v>0</v>
      </c>
      <c r="H84" s="20">
        <f t="shared" si="22"/>
        <v>0</v>
      </c>
      <c r="I84" s="20">
        <f t="shared" si="22"/>
        <v>0</v>
      </c>
      <c r="J84" s="20">
        <f t="shared" si="22"/>
        <v>0</v>
      </c>
      <c r="K84" s="20">
        <f t="shared" si="22"/>
        <v>0</v>
      </c>
      <c r="L84" s="20">
        <f t="shared" si="22"/>
        <v>0</v>
      </c>
      <c r="M84" s="20">
        <f t="shared" si="22"/>
        <v>0</v>
      </c>
      <c r="N84" s="20">
        <f t="shared" si="22"/>
        <v>0</v>
      </c>
      <c r="O84" s="20">
        <f t="shared" si="22"/>
        <v>0</v>
      </c>
      <c r="P84" s="20">
        <f t="shared" si="22"/>
        <v>0</v>
      </c>
      <c r="Q84" s="20">
        <f>Q85+Q86+Q87+Q88+Q89</f>
        <v>0</v>
      </c>
      <c r="R84" s="21">
        <f aca="true" t="shared" si="23" ref="R84:R104">+E84</f>
        <v>0</v>
      </c>
    </row>
    <row r="85" spans="2:18" ht="30" customHeight="1">
      <c r="B85" s="8" t="s">
        <v>77</v>
      </c>
      <c r="C85" s="97"/>
      <c r="D85" s="97"/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f>E85+F85+G85+H85+I85+J85+K85+L85+M85+N85+O85+P85</f>
        <v>0</v>
      </c>
      <c r="R85" s="123">
        <f t="shared" si="23"/>
        <v>0</v>
      </c>
    </row>
    <row r="86" spans="2:18" ht="37.5" customHeight="1">
      <c r="B86" s="8" t="s">
        <v>78</v>
      </c>
      <c r="C86" s="97"/>
      <c r="D86" s="97"/>
      <c r="E86" s="106">
        <v>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f>E86+F86+G86+H86+I86+J86+K86+L86+M86+N86+O86+P86</f>
        <v>0</v>
      </c>
      <c r="R86" s="123">
        <f t="shared" si="23"/>
        <v>0</v>
      </c>
    </row>
    <row r="87" spans="2:18" ht="37.5" customHeight="1">
      <c r="B87" s="8" t="s">
        <v>79</v>
      </c>
      <c r="C87" s="97"/>
      <c r="D87" s="97"/>
      <c r="E87" s="106">
        <v>0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f>E87+F87+G87+H87+I87+J87+K87+L87+M87+N87+O87+P87</f>
        <v>0</v>
      </c>
      <c r="R87" s="123">
        <f t="shared" si="23"/>
        <v>0</v>
      </c>
    </row>
    <row r="88" spans="2:18" ht="30" customHeight="1">
      <c r="B88" s="8" t="s">
        <v>80</v>
      </c>
      <c r="C88" s="97"/>
      <c r="D88" s="97"/>
      <c r="E88" s="106">
        <v>0</v>
      </c>
      <c r="F88" s="106">
        <v>0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f>E88+F88+G88+H88+I88+J88+K88+L88+M88+N88+O88+P88</f>
        <v>0</v>
      </c>
      <c r="R88" s="123">
        <f t="shared" si="23"/>
        <v>0</v>
      </c>
    </row>
    <row r="89" spans="2:18" ht="30" customHeight="1">
      <c r="B89" s="8" t="s">
        <v>81</v>
      </c>
      <c r="C89" s="97"/>
      <c r="D89" s="97"/>
      <c r="E89" s="106">
        <v>0</v>
      </c>
      <c r="F89" s="106">
        <v>0</v>
      </c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f>E89+F89+G89+H89+I89+J89+K89+L89+M89+N89+O89+P89</f>
        <v>0</v>
      </c>
      <c r="R89" s="123">
        <f t="shared" si="23"/>
        <v>0</v>
      </c>
    </row>
    <row r="90" spans="2:18" ht="24.95" customHeight="1">
      <c r="B90" s="11" t="s">
        <v>82</v>
      </c>
      <c r="C90" s="98"/>
      <c r="D90" s="98"/>
      <c r="E90" s="105">
        <f>E91+E92+E93-E94</f>
        <v>0</v>
      </c>
      <c r="F90" s="105">
        <f>F91+F92+F93-F94</f>
        <v>0</v>
      </c>
      <c r="G90" s="105">
        <f>G91+G92+G93-G94</f>
        <v>0</v>
      </c>
      <c r="H90" s="105">
        <f aca="true" t="shared" si="24" ref="H90:P90">H91+H92+H93-H94</f>
        <v>0</v>
      </c>
      <c r="I90" s="105">
        <f t="shared" si="24"/>
        <v>0</v>
      </c>
      <c r="J90" s="105">
        <f t="shared" si="24"/>
        <v>0</v>
      </c>
      <c r="K90" s="105">
        <f t="shared" si="24"/>
        <v>0</v>
      </c>
      <c r="L90" s="105">
        <f t="shared" si="24"/>
        <v>0</v>
      </c>
      <c r="M90" s="105">
        <f t="shared" si="24"/>
        <v>0</v>
      </c>
      <c r="N90" s="105">
        <f t="shared" si="24"/>
        <v>0</v>
      </c>
      <c r="O90" s="105">
        <f t="shared" si="24"/>
        <v>0</v>
      </c>
      <c r="P90" s="105">
        <f t="shared" si="24"/>
        <v>0</v>
      </c>
      <c r="Q90" s="105">
        <f>Q91+Q92+Q93-Q94</f>
        <v>0</v>
      </c>
      <c r="R90" s="123">
        <f t="shared" si="23"/>
        <v>0</v>
      </c>
    </row>
    <row r="91" spans="2:18" ht="24.95" customHeight="1">
      <c r="B91" s="8" t="s">
        <v>83</v>
      </c>
      <c r="C91" s="97"/>
      <c r="D91" s="97"/>
      <c r="E91" s="106">
        <v>0</v>
      </c>
      <c r="F91" s="106">
        <v>0</v>
      </c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f>E91+F91+G91+H91+I91+J91+K91+L91+M91+N91+O91+P91</f>
        <v>0</v>
      </c>
      <c r="R91" s="123">
        <f t="shared" si="23"/>
        <v>0</v>
      </c>
    </row>
    <row r="92" spans="2:18" ht="24.95" customHeight="1">
      <c r="B92" s="8" t="s">
        <v>84</v>
      </c>
      <c r="C92" s="97"/>
      <c r="D92" s="97"/>
      <c r="E92" s="106">
        <v>0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f>E92+F92+G92+H92+I92+J92+K92+L92+M92+N92+O92+P92</f>
        <v>0</v>
      </c>
      <c r="R92" s="123">
        <f t="shared" si="23"/>
        <v>0</v>
      </c>
    </row>
    <row r="93" spans="2:18" ht="24.95" customHeight="1">
      <c r="B93" s="8" t="s">
        <v>85</v>
      </c>
      <c r="C93" s="97"/>
      <c r="D93" s="97"/>
      <c r="E93" s="106">
        <v>0</v>
      </c>
      <c r="F93" s="106">
        <v>0</v>
      </c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f>E93+F93+G93+H93+I93+J93+K93+L93+M93+N93+O93+P93</f>
        <v>0</v>
      </c>
      <c r="R93" s="123">
        <f t="shared" si="23"/>
        <v>0</v>
      </c>
    </row>
    <row r="94" spans="2:18" ht="39" customHeight="1">
      <c r="B94" s="8" t="s">
        <v>86</v>
      </c>
      <c r="C94" s="97"/>
      <c r="D94" s="97"/>
      <c r="E94" s="106">
        <v>0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f>E94+F94+G94+H94+I94+J94+K94+L94+M94+N94+O94+P94</f>
        <v>0</v>
      </c>
      <c r="R94" s="123">
        <f t="shared" si="23"/>
        <v>0</v>
      </c>
    </row>
    <row r="95" spans="2:20" ht="28.5" customHeight="1" thickBot="1">
      <c r="B95" s="22" t="s">
        <v>87</v>
      </c>
      <c r="C95" s="103">
        <f>+C22+C28+C38+C59+C67+C77+C48</f>
        <v>6714043346</v>
      </c>
      <c r="D95" s="103">
        <f>+D22+D28+D38+D59+D67+D77+D48</f>
        <v>13598778716</v>
      </c>
      <c r="E95" s="23">
        <f>E22+E28+E38+E48+E59+E67+E77+E84+E90</f>
        <v>255464607.8</v>
      </c>
      <c r="F95" s="23">
        <f>F22+F28+F38+F48+F59+F67+F77+F84+F90</f>
        <v>329821169.74</v>
      </c>
      <c r="G95" s="23">
        <f>G22+G28+G38+G48+G59+G67+G77+G84+G90</f>
        <v>554476871.72</v>
      </c>
      <c r="H95" s="23">
        <f aca="true" t="shared" si="25" ref="H95:P95">H22+H28+H38+H48+H59+H67</f>
        <v>356247205.28</v>
      </c>
      <c r="I95" s="23">
        <f t="shared" si="25"/>
        <v>428327562.45</v>
      </c>
      <c r="J95" s="23">
        <f t="shared" si="25"/>
        <v>413508313.17</v>
      </c>
      <c r="K95" s="23">
        <f t="shared" si="25"/>
        <v>360949038.28</v>
      </c>
      <c r="L95" s="23">
        <f t="shared" si="25"/>
        <v>1204267778.77</v>
      </c>
      <c r="M95" s="23">
        <f t="shared" si="25"/>
        <v>1267247686.18</v>
      </c>
      <c r="N95" s="23">
        <f t="shared" si="25"/>
        <v>1373029102.89</v>
      </c>
      <c r="O95" s="23">
        <f t="shared" si="25"/>
        <v>3327648517.9500003</v>
      </c>
      <c r="P95" s="23">
        <f t="shared" si="25"/>
        <v>0</v>
      </c>
      <c r="Q95" s="23">
        <f>Q22+Q28+Q38+Q48+Q59+Q67+Q77+Q84+Q90</f>
        <v>9870987854.230001</v>
      </c>
      <c r="R95" s="24">
        <f>+R77+R67+R59+R48+R38+R28+R22</f>
        <v>7399694352.57</v>
      </c>
      <c r="T95" s="89"/>
    </row>
    <row r="96" spans="2:18" ht="28.5" customHeight="1">
      <c r="B96" s="25" t="s">
        <v>88</v>
      </c>
      <c r="C96" s="77"/>
      <c r="D96" s="77"/>
      <c r="E96" s="26">
        <f aca="true" t="shared" si="26" ref="E96:O96">E97+E100+E103</f>
        <v>0</v>
      </c>
      <c r="F96" s="26">
        <f t="shared" si="26"/>
        <v>0</v>
      </c>
      <c r="G96" s="26">
        <f t="shared" si="26"/>
        <v>0</v>
      </c>
      <c r="H96" s="27">
        <f t="shared" si="26"/>
        <v>0</v>
      </c>
      <c r="I96" s="27">
        <f t="shared" si="26"/>
        <v>0</v>
      </c>
      <c r="J96" s="27">
        <f t="shared" si="26"/>
        <v>0</v>
      </c>
      <c r="K96" s="27">
        <f t="shared" si="26"/>
        <v>0</v>
      </c>
      <c r="L96" s="27">
        <f t="shared" si="26"/>
        <v>0</v>
      </c>
      <c r="M96" s="27">
        <f t="shared" si="26"/>
        <v>0</v>
      </c>
      <c r="N96" s="27">
        <f t="shared" si="26"/>
        <v>0</v>
      </c>
      <c r="O96" s="27">
        <f t="shared" si="26"/>
        <v>0</v>
      </c>
      <c r="P96" s="27">
        <f>P97+P100+P103</f>
        <v>0</v>
      </c>
      <c r="Q96" s="17">
        <f aca="true" t="shared" si="27" ref="Q96:Q104">E96+F96+G96+H96+I96+J96+K96+L96+M96+N96+O96+P96</f>
        <v>0</v>
      </c>
      <c r="R96" s="123">
        <f t="shared" si="23"/>
        <v>0</v>
      </c>
    </row>
    <row r="97" spans="2:18" ht="28.5" customHeight="1">
      <c r="B97" s="11" t="s">
        <v>89</v>
      </c>
      <c r="C97" s="76"/>
      <c r="D97" s="76"/>
      <c r="E97" s="106">
        <f aca="true" t="shared" si="28" ref="E97:O97">E98+E99</f>
        <v>0</v>
      </c>
      <c r="F97" s="106">
        <f t="shared" si="28"/>
        <v>0</v>
      </c>
      <c r="G97" s="106">
        <f t="shared" si="28"/>
        <v>0</v>
      </c>
      <c r="H97" s="124">
        <f t="shared" si="28"/>
        <v>0</v>
      </c>
      <c r="I97" s="124">
        <f t="shared" si="28"/>
        <v>0</v>
      </c>
      <c r="J97" s="124">
        <f t="shared" si="28"/>
        <v>0</v>
      </c>
      <c r="K97" s="124">
        <f t="shared" si="28"/>
        <v>0</v>
      </c>
      <c r="L97" s="124">
        <f t="shared" si="28"/>
        <v>0</v>
      </c>
      <c r="M97" s="124">
        <f t="shared" si="28"/>
        <v>0</v>
      </c>
      <c r="N97" s="124">
        <f t="shared" si="28"/>
        <v>0</v>
      </c>
      <c r="O97" s="124">
        <f t="shared" si="28"/>
        <v>0</v>
      </c>
      <c r="P97" s="124">
        <f>P98+P99</f>
        <v>0</v>
      </c>
      <c r="Q97" s="106">
        <f t="shared" si="27"/>
        <v>0</v>
      </c>
      <c r="R97" s="123">
        <f t="shared" si="23"/>
        <v>0</v>
      </c>
    </row>
    <row r="98" spans="2:18" ht="38.25" customHeight="1">
      <c r="B98" s="28" t="s">
        <v>90</v>
      </c>
      <c r="C98" s="78"/>
      <c r="D98" s="78"/>
      <c r="E98" s="122">
        <v>0</v>
      </c>
      <c r="F98" s="122">
        <v>0</v>
      </c>
      <c r="G98" s="122">
        <v>0</v>
      </c>
      <c r="H98" s="115">
        <v>0</v>
      </c>
      <c r="I98" s="115">
        <v>0</v>
      </c>
      <c r="J98" s="115">
        <v>0</v>
      </c>
      <c r="K98" s="115">
        <v>0</v>
      </c>
      <c r="L98" s="115">
        <v>0</v>
      </c>
      <c r="M98" s="115">
        <v>0</v>
      </c>
      <c r="N98" s="115">
        <v>0</v>
      </c>
      <c r="O98" s="115">
        <v>0</v>
      </c>
      <c r="P98" s="115">
        <v>0</v>
      </c>
      <c r="Q98" s="106">
        <f t="shared" si="27"/>
        <v>0</v>
      </c>
      <c r="R98" s="123">
        <f t="shared" si="23"/>
        <v>0</v>
      </c>
    </row>
    <row r="99" spans="2:18" ht="39" customHeight="1">
      <c r="B99" s="28" t="s">
        <v>91</v>
      </c>
      <c r="C99" s="78"/>
      <c r="D99" s="78"/>
      <c r="E99" s="122">
        <v>0</v>
      </c>
      <c r="F99" s="122">
        <v>0</v>
      </c>
      <c r="G99" s="122">
        <v>0</v>
      </c>
      <c r="H99" s="115">
        <v>0</v>
      </c>
      <c r="I99" s="115">
        <v>0</v>
      </c>
      <c r="J99" s="115">
        <v>0</v>
      </c>
      <c r="K99" s="115">
        <v>0</v>
      </c>
      <c r="L99" s="115">
        <v>0</v>
      </c>
      <c r="M99" s="115">
        <v>0</v>
      </c>
      <c r="N99" s="115">
        <v>0</v>
      </c>
      <c r="O99" s="115">
        <v>0</v>
      </c>
      <c r="P99" s="115">
        <v>0</v>
      </c>
      <c r="Q99" s="106">
        <f t="shared" si="27"/>
        <v>0</v>
      </c>
      <c r="R99" s="123">
        <f t="shared" si="23"/>
        <v>0</v>
      </c>
    </row>
    <row r="100" spans="2:18" ht="28.5" customHeight="1">
      <c r="B100" s="11" t="s">
        <v>92</v>
      </c>
      <c r="C100" s="76"/>
      <c r="D100" s="76"/>
      <c r="E100" s="106">
        <f>E101+E102</f>
        <v>0</v>
      </c>
      <c r="F100" s="106">
        <f aca="true" t="shared" si="29" ref="F100:O100">F101+F102</f>
        <v>0</v>
      </c>
      <c r="G100" s="106">
        <f t="shared" si="29"/>
        <v>0</v>
      </c>
      <c r="H100" s="124">
        <f t="shared" si="29"/>
        <v>0</v>
      </c>
      <c r="I100" s="124">
        <f t="shared" si="29"/>
        <v>0</v>
      </c>
      <c r="J100" s="124">
        <f t="shared" si="29"/>
        <v>0</v>
      </c>
      <c r="K100" s="124">
        <f t="shared" si="29"/>
        <v>0</v>
      </c>
      <c r="L100" s="124">
        <f t="shared" si="29"/>
        <v>0</v>
      </c>
      <c r="M100" s="124">
        <f>M101+M102</f>
        <v>0</v>
      </c>
      <c r="N100" s="124">
        <f t="shared" si="29"/>
        <v>0</v>
      </c>
      <c r="O100" s="124">
        <f t="shared" si="29"/>
        <v>0</v>
      </c>
      <c r="P100" s="124">
        <f>P101+P102</f>
        <v>0</v>
      </c>
      <c r="Q100" s="106">
        <f t="shared" si="27"/>
        <v>0</v>
      </c>
      <c r="R100" s="123">
        <f t="shared" si="23"/>
        <v>0</v>
      </c>
    </row>
    <row r="101" spans="2:18" ht="24.95" customHeight="1">
      <c r="B101" s="28" t="s">
        <v>93</v>
      </c>
      <c r="C101" s="78"/>
      <c r="D101" s="78"/>
      <c r="E101" s="106">
        <v>0</v>
      </c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f t="shared" si="27"/>
        <v>0</v>
      </c>
      <c r="R101" s="123">
        <f t="shared" si="23"/>
        <v>0</v>
      </c>
    </row>
    <row r="102" spans="2:18" ht="24.95" customHeight="1">
      <c r="B102" s="28" t="s">
        <v>94</v>
      </c>
      <c r="C102" s="78"/>
      <c r="D102" s="78"/>
      <c r="E102" s="106">
        <v>0</v>
      </c>
      <c r="F102" s="106">
        <v>0</v>
      </c>
      <c r="G102" s="106">
        <v>0</v>
      </c>
      <c r="H102" s="124">
        <v>0</v>
      </c>
      <c r="I102" s="124">
        <v>0</v>
      </c>
      <c r="J102" s="124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06">
        <f t="shared" si="27"/>
        <v>0</v>
      </c>
      <c r="R102" s="123">
        <f t="shared" si="23"/>
        <v>0</v>
      </c>
    </row>
    <row r="103" spans="2:18" ht="30" customHeight="1">
      <c r="B103" s="11" t="s">
        <v>95</v>
      </c>
      <c r="C103" s="76"/>
      <c r="D103" s="76"/>
      <c r="E103" s="106">
        <f aca="true" t="shared" si="30" ref="E103:P103">E104</f>
        <v>0</v>
      </c>
      <c r="F103" s="106">
        <f t="shared" si="30"/>
        <v>0</v>
      </c>
      <c r="G103" s="106">
        <f t="shared" si="30"/>
        <v>0</v>
      </c>
      <c r="H103" s="124">
        <f t="shared" si="30"/>
        <v>0</v>
      </c>
      <c r="I103" s="124">
        <f t="shared" si="30"/>
        <v>0</v>
      </c>
      <c r="J103" s="124">
        <f t="shared" si="30"/>
        <v>0</v>
      </c>
      <c r="K103" s="124">
        <f t="shared" si="30"/>
        <v>0</v>
      </c>
      <c r="L103" s="124">
        <f t="shared" si="30"/>
        <v>0</v>
      </c>
      <c r="M103" s="124">
        <f t="shared" si="30"/>
        <v>0</v>
      </c>
      <c r="N103" s="124">
        <f t="shared" si="30"/>
        <v>0</v>
      </c>
      <c r="O103" s="124">
        <f t="shared" si="30"/>
        <v>0</v>
      </c>
      <c r="P103" s="124">
        <f t="shared" si="30"/>
        <v>0</v>
      </c>
      <c r="Q103" s="106">
        <f t="shared" si="27"/>
        <v>0</v>
      </c>
      <c r="R103" s="123">
        <f t="shared" si="23"/>
        <v>0</v>
      </c>
    </row>
    <row r="104" spans="2:18" ht="24.95" customHeight="1">
      <c r="B104" s="28" t="s">
        <v>96</v>
      </c>
      <c r="C104" s="78"/>
      <c r="D104" s="78"/>
      <c r="E104" s="106">
        <v>0</v>
      </c>
      <c r="F104" s="106">
        <v>0</v>
      </c>
      <c r="G104" s="106">
        <v>0</v>
      </c>
      <c r="H104" s="124">
        <v>0</v>
      </c>
      <c r="I104" s="124">
        <v>0</v>
      </c>
      <c r="J104" s="124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06">
        <f t="shared" si="27"/>
        <v>0</v>
      </c>
      <c r="R104" s="123">
        <f t="shared" si="23"/>
        <v>0</v>
      </c>
    </row>
    <row r="105" spans="2:18" ht="28.5" customHeight="1" thickBot="1">
      <c r="B105" s="29" t="s">
        <v>97</v>
      </c>
      <c r="C105" s="79"/>
      <c r="D105" s="79"/>
      <c r="E105" s="30">
        <f aca="true" t="shared" si="31" ref="E105:R105">E97+E100+E103</f>
        <v>0</v>
      </c>
      <c r="F105" s="30">
        <f t="shared" si="31"/>
        <v>0</v>
      </c>
      <c r="G105" s="30">
        <f t="shared" si="31"/>
        <v>0</v>
      </c>
      <c r="H105" s="30">
        <f t="shared" si="31"/>
        <v>0</v>
      </c>
      <c r="I105" s="30">
        <f t="shared" si="31"/>
        <v>0</v>
      </c>
      <c r="J105" s="30">
        <f t="shared" si="31"/>
        <v>0</v>
      </c>
      <c r="K105" s="30">
        <f t="shared" si="31"/>
        <v>0</v>
      </c>
      <c r="L105" s="30">
        <f t="shared" si="31"/>
        <v>0</v>
      </c>
      <c r="M105" s="30">
        <f t="shared" si="31"/>
        <v>0</v>
      </c>
      <c r="N105" s="30">
        <f t="shared" si="31"/>
        <v>0</v>
      </c>
      <c r="O105" s="30">
        <f t="shared" si="31"/>
        <v>0</v>
      </c>
      <c r="P105" s="30">
        <f t="shared" si="31"/>
        <v>0</v>
      </c>
      <c r="Q105" s="30">
        <f t="shared" si="31"/>
        <v>0</v>
      </c>
      <c r="R105" s="109">
        <f t="shared" si="31"/>
        <v>0</v>
      </c>
    </row>
    <row r="106" spans="2:18" ht="26.25" customHeight="1" thickBot="1">
      <c r="B106" s="31" t="s">
        <v>98</v>
      </c>
      <c r="C106" s="125">
        <f>+C95</f>
        <v>6714043346</v>
      </c>
      <c r="D106" s="125">
        <f>+D95</f>
        <v>13598778716</v>
      </c>
      <c r="E106" s="32">
        <f aca="true" t="shared" si="32" ref="E106:P106">E95+E105</f>
        <v>255464607.8</v>
      </c>
      <c r="F106" s="32">
        <f t="shared" si="32"/>
        <v>329821169.74</v>
      </c>
      <c r="G106" s="32">
        <f t="shared" si="32"/>
        <v>554476871.72</v>
      </c>
      <c r="H106" s="33">
        <f t="shared" si="32"/>
        <v>356247205.28</v>
      </c>
      <c r="I106" s="33">
        <f t="shared" si="32"/>
        <v>428327562.45</v>
      </c>
      <c r="J106" s="33">
        <f t="shared" si="32"/>
        <v>413508313.17</v>
      </c>
      <c r="K106" s="33">
        <f t="shared" si="32"/>
        <v>360949038.28</v>
      </c>
      <c r="L106" s="33">
        <f t="shared" si="32"/>
        <v>1204267778.77</v>
      </c>
      <c r="M106" s="33">
        <f t="shared" si="32"/>
        <v>1267247686.18</v>
      </c>
      <c r="N106" s="33">
        <f t="shared" si="32"/>
        <v>1373029102.89</v>
      </c>
      <c r="O106" s="33">
        <f t="shared" si="32"/>
        <v>3327648517.9500003</v>
      </c>
      <c r="P106" s="33">
        <f t="shared" si="32"/>
        <v>0</v>
      </c>
      <c r="Q106" s="32">
        <f>Q95+Q105</f>
        <v>9870987854.230001</v>
      </c>
      <c r="R106" s="32">
        <f>+R95</f>
        <v>7399694352.57</v>
      </c>
    </row>
    <row r="107" spans="2:17" ht="5.25" customHeight="1" thickBot="1">
      <c r="B107" s="34"/>
      <c r="C107" s="80"/>
      <c r="D107" s="80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5"/>
    </row>
    <row r="108" spans="2:18" ht="15.75" customHeight="1">
      <c r="B108" s="110" t="s">
        <v>99</v>
      </c>
      <c r="C108" s="111"/>
      <c r="D108" s="111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3"/>
      <c r="R108" s="114"/>
    </row>
    <row r="109" spans="2:18" ht="3.75" customHeight="1">
      <c r="B109" s="34"/>
      <c r="C109" s="80"/>
      <c r="D109" s="80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39"/>
      <c r="R109" s="35"/>
    </row>
    <row r="110" spans="2:18" ht="18" customHeight="1">
      <c r="B110" s="40" t="s">
        <v>100</v>
      </c>
      <c r="C110" s="82"/>
      <c r="D110" s="82"/>
      <c r="E110" s="116"/>
      <c r="F110" s="116"/>
      <c r="G110" s="116"/>
      <c r="H110" s="116"/>
      <c r="I110" s="116"/>
      <c r="J110" s="116"/>
      <c r="K110" s="116"/>
      <c r="L110" s="117"/>
      <c r="M110" s="117"/>
      <c r="N110" s="117"/>
      <c r="O110" s="117"/>
      <c r="P110" s="117"/>
      <c r="Q110" s="38"/>
      <c r="R110" s="35"/>
    </row>
    <row r="111" spans="2:18" ht="15" customHeight="1">
      <c r="B111" s="42" t="s">
        <v>101</v>
      </c>
      <c r="C111" s="83"/>
      <c r="D111" s="83"/>
      <c r="E111" s="43"/>
      <c r="F111" s="43"/>
      <c r="G111" s="43"/>
      <c r="H111" s="43"/>
      <c r="I111" s="43"/>
      <c r="J111" s="43"/>
      <c r="K111" s="43"/>
      <c r="L111" s="43"/>
      <c r="M111" s="43"/>
      <c r="N111" s="118"/>
      <c r="O111" s="43"/>
      <c r="P111" s="116"/>
      <c r="Q111" s="44"/>
      <c r="R111" s="35"/>
    </row>
    <row r="112" spans="2:18" ht="15" customHeight="1">
      <c r="B112" s="42" t="s">
        <v>109</v>
      </c>
      <c r="C112" s="83"/>
      <c r="D112" s="83"/>
      <c r="E112" s="43"/>
      <c r="F112" s="43"/>
      <c r="G112" s="43"/>
      <c r="H112" s="43"/>
      <c r="I112" s="43"/>
      <c r="J112" s="43"/>
      <c r="K112" s="43"/>
      <c r="L112" s="43"/>
      <c r="M112" s="43"/>
      <c r="N112" s="118"/>
      <c r="O112" s="43"/>
      <c r="P112" s="116"/>
      <c r="Q112" s="44"/>
      <c r="R112" s="35"/>
    </row>
    <row r="113" spans="2:18" ht="15" customHeight="1">
      <c r="B113" s="42" t="s">
        <v>110</v>
      </c>
      <c r="C113" s="83"/>
      <c r="D113" s="83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38"/>
      <c r="R113" s="35"/>
    </row>
    <row r="114" spans="2:20" ht="15" customHeight="1">
      <c r="B114" s="42" t="s">
        <v>111</v>
      </c>
      <c r="C114" s="83"/>
      <c r="D114" s="83"/>
      <c r="E114" s="80"/>
      <c r="F114" s="80"/>
      <c r="G114" s="80"/>
      <c r="H114" s="80"/>
      <c r="I114" s="80"/>
      <c r="J114" s="117"/>
      <c r="K114" s="80"/>
      <c r="L114" s="80"/>
      <c r="M114" s="116"/>
      <c r="N114" s="117"/>
      <c r="O114" s="80"/>
      <c r="P114" s="92"/>
      <c r="Q114" s="45"/>
      <c r="R114" s="35"/>
      <c r="T114" s="88"/>
    </row>
    <row r="115" spans="2:20" ht="15" customHeight="1">
      <c r="B115" s="42" t="s">
        <v>112</v>
      </c>
      <c r="C115" s="83"/>
      <c r="D115" s="83"/>
      <c r="E115" s="80"/>
      <c r="F115" s="80"/>
      <c r="G115" s="80"/>
      <c r="H115" s="80"/>
      <c r="I115" s="80"/>
      <c r="J115" s="117"/>
      <c r="K115" s="80"/>
      <c r="L115" s="80"/>
      <c r="M115" s="116"/>
      <c r="N115" s="117"/>
      <c r="O115" s="80"/>
      <c r="P115" s="92"/>
      <c r="Q115" s="45"/>
      <c r="R115" s="35"/>
      <c r="T115" s="88"/>
    </row>
    <row r="116" spans="2:20" ht="19.5" customHeight="1">
      <c r="B116" s="47" t="s">
        <v>113</v>
      </c>
      <c r="C116" s="84"/>
      <c r="D116" s="84"/>
      <c r="E116" s="80"/>
      <c r="F116" s="80"/>
      <c r="G116" s="80"/>
      <c r="H116" s="80"/>
      <c r="I116" s="80"/>
      <c r="J116" s="80"/>
      <c r="K116" s="80"/>
      <c r="L116" s="80"/>
      <c r="M116" s="80"/>
      <c r="N116" s="118"/>
      <c r="O116" s="80"/>
      <c r="P116" s="118"/>
      <c r="Q116" s="45"/>
      <c r="R116" s="35"/>
      <c r="T116" s="88"/>
    </row>
    <row r="117" spans="2:20" ht="19.5" customHeight="1">
      <c r="B117" s="47"/>
      <c r="C117" s="84"/>
      <c r="D117" s="84"/>
      <c r="E117" s="80"/>
      <c r="F117" s="80"/>
      <c r="G117" s="80"/>
      <c r="H117" s="80"/>
      <c r="I117" s="80"/>
      <c r="J117" s="80"/>
      <c r="K117" s="80"/>
      <c r="L117" s="80"/>
      <c r="M117" s="80"/>
      <c r="N117" s="118"/>
      <c r="O117" s="80"/>
      <c r="P117" s="118"/>
      <c r="Q117" s="45"/>
      <c r="R117" s="35"/>
      <c r="T117" s="88"/>
    </row>
    <row r="118" spans="2:20" ht="19.5" customHeight="1">
      <c r="B118" s="47"/>
      <c r="C118" s="84"/>
      <c r="D118" s="84"/>
      <c r="E118" s="80"/>
      <c r="F118" s="80"/>
      <c r="G118" s="80"/>
      <c r="H118" s="80"/>
      <c r="I118" s="80"/>
      <c r="J118" s="80"/>
      <c r="K118" s="80"/>
      <c r="L118" s="80"/>
      <c r="M118" s="80"/>
      <c r="N118" s="118"/>
      <c r="O118" s="80"/>
      <c r="P118" s="118"/>
      <c r="Q118" s="45"/>
      <c r="R118" s="35"/>
      <c r="T118" s="88"/>
    </row>
    <row r="119" spans="2:20" ht="19.5" customHeight="1">
      <c r="B119" s="47"/>
      <c r="C119" s="84"/>
      <c r="D119" s="84"/>
      <c r="E119" s="80"/>
      <c r="F119" s="80"/>
      <c r="G119" s="80"/>
      <c r="H119" s="80"/>
      <c r="I119" s="80"/>
      <c r="J119" s="80"/>
      <c r="K119" s="80"/>
      <c r="L119" s="80"/>
      <c r="M119" s="80"/>
      <c r="N119" s="118"/>
      <c r="O119" s="80"/>
      <c r="P119" s="118"/>
      <c r="Q119" s="45"/>
      <c r="R119" s="35"/>
      <c r="T119" s="88"/>
    </row>
    <row r="120" spans="2:20" ht="19.5" customHeight="1">
      <c r="B120" s="47"/>
      <c r="C120" s="84"/>
      <c r="D120" s="84"/>
      <c r="E120" s="80"/>
      <c r="F120" s="80"/>
      <c r="G120" s="80"/>
      <c r="H120" s="80"/>
      <c r="I120" s="80"/>
      <c r="J120" s="80"/>
      <c r="K120" s="80"/>
      <c r="L120" s="80"/>
      <c r="M120" s="80"/>
      <c r="N120" s="118"/>
      <c r="O120" s="80"/>
      <c r="P120" s="118"/>
      <c r="Q120" s="45"/>
      <c r="R120" s="35"/>
      <c r="T120" s="88"/>
    </row>
    <row r="121" spans="2:20" ht="19.5" customHeight="1">
      <c r="B121" s="47"/>
      <c r="C121" s="84"/>
      <c r="D121" s="84"/>
      <c r="E121" s="80"/>
      <c r="F121" s="80"/>
      <c r="G121" s="80"/>
      <c r="H121" s="80"/>
      <c r="I121" s="80"/>
      <c r="J121" s="80"/>
      <c r="K121" s="80"/>
      <c r="L121" s="80"/>
      <c r="M121" s="80"/>
      <c r="N121" s="118"/>
      <c r="O121" s="80"/>
      <c r="P121" s="118"/>
      <c r="Q121" s="45"/>
      <c r="R121" s="35"/>
      <c r="T121" s="88"/>
    </row>
    <row r="122" spans="2:20" ht="19.5" customHeight="1">
      <c r="B122" s="47"/>
      <c r="C122" s="84"/>
      <c r="D122" s="84"/>
      <c r="E122" s="80"/>
      <c r="F122" s="80"/>
      <c r="G122" s="80"/>
      <c r="H122" s="80"/>
      <c r="I122" s="80"/>
      <c r="J122" s="80"/>
      <c r="K122" s="80"/>
      <c r="L122" s="80"/>
      <c r="M122" s="80"/>
      <c r="N122" s="118"/>
      <c r="O122" s="80"/>
      <c r="P122" s="118"/>
      <c r="Q122" s="45"/>
      <c r="R122" s="35"/>
      <c r="T122" s="88"/>
    </row>
    <row r="123" spans="2:20" ht="19.5" customHeight="1">
      <c r="B123" s="47"/>
      <c r="C123" s="84"/>
      <c r="D123" s="84"/>
      <c r="E123" s="80"/>
      <c r="F123" s="80"/>
      <c r="G123" s="80"/>
      <c r="H123" s="80"/>
      <c r="I123" s="80"/>
      <c r="J123" s="80"/>
      <c r="K123" s="80"/>
      <c r="L123" s="80"/>
      <c r="M123" s="80"/>
      <c r="N123" s="118"/>
      <c r="O123" s="80"/>
      <c r="P123" s="118"/>
      <c r="Q123" s="45"/>
      <c r="R123" s="35"/>
      <c r="T123" s="88"/>
    </row>
    <row r="124" spans="2:20" ht="19.5" customHeight="1">
      <c r="B124" s="47"/>
      <c r="C124" s="84"/>
      <c r="D124" s="84"/>
      <c r="E124" s="80"/>
      <c r="F124" s="80"/>
      <c r="G124" s="80"/>
      <c r="H124" s="80"/>
      <c r="I124" s="80"/>
      <c r="J124" s="80"/>
      <c r="K124" s="80"/>
      <c r="L124" s="80"/>
      <c r="M124" s="80"/>
      <c r="N124" s="118"/>
      <c r="O124" s="80"/>
      <c r="P124" s="118"/>
      <c r="Q124" s="45"/>
      <c r="R124" s="35"/>
      <c r="T124" s="88"/>
    </row>
    <row r="125" spans="2:20" ht="19.5" customHeight="1">
      <c r="B125" s="36"/>
      <c r="C125" s="81"/>
      <c r="D125" s="81"/>
      <c r="E125" s="132"/>
      <c r="F125" s="132"/>
      <c r="G125" s="80"/>
      <c r="H125" s="132"/>
      <c r="I125" s="132"/>
      <c r="J125" s="80"/>
      <c r="K125" s="80"/>
      <c r="L125" s="80"/>
      <c r="M125" s="80"/>
      <c r="N125" s="118"/>
      <c r="O125" s="80"/>
      <c r="P125" s="118"/>
      <c r="Q125" s="45"/>
      <c r="R125" s="35"/>
      <c r="T125" s="88"/>
    </row>
    <row r="126" spans="2:20" ht="19.5" customHeight="1">
      <c r="B126" s="36"/>
      <c r="C126" s="81"/>
      <c r="D126" s="81"/>
      <c r="E126" s="119"/>
      <c r="F126" s="119"/>
      <c r="G126" s="80"/>
      <c r="H126" s="119"/>
      <c r="I126" s="119"/>
      <c r="J126" s="80"/>
      <c r="K126" s="80"/>
      <c r="L126" s="80"/>
      <c r="M126" s="80"/>
      <c r="N126" s="118"/>
      <c r="O126" s="80"/>
      <c r="P126" s="118"/>
      <c r="Q126" s="45"/>
      <c r="R126" s="35"/>
      <c r="T126" s="88"/>
    </row>
    <row r="127" spans="2:20" ht="19.5" customHeight="1">
      <c r="B127" s="36"/>
      <c r="C127" s="81"/>
      <c r="D127" s="81"/>
      <c r="E127" s="119"/>
      <c r="F127" s="119"/>
      <c r="G127" s="80"/>
      <c r="H127" s="119"/>
      <c r="I127" s="119"/>
      <c r="J127" s="80"/>
      <c r="K127" s="80"/>
      <c r="L127" s="80"/>
      <c r="M127" s="80"/>
      <c r="N127" s="118"/>
      <c r="O127" s="80"/>
      <c r="P127" s="118"/>
      <c r="Q127" s="45"/>
      <c r="R127" s="35"/>
      <c r="T127" s="88"/>
    </row>
    <row r="128" spans="2:20" ht="23.25" customHeight="1">
      <c r="B128" s="48"/>
      <c r="C128" s="85"/>
      <c r="D128" s="85"/>
      <c r="E128" s="139"/>
      <c r="F128" s="139"/>
      <c r="G128" s="80"/>
      <c r="H128" s="139"/>
      <c r="I128" s="139"/>
      <c r="J128" s="80"/>
      <c r="K128" s="80"/>
      <c r="L128" s="80"/>
      <c r="M128" s="80"/>
      <c r="N128" s="118"/>
      <c r="O128" s="80"/>
      <c r="P128" s="118"/>
      <c r="Q128" s="45"/>
      <c r="R128" s="35"/>
      <c r="T128" s="88"/>
    </row>
    <row r="129" spans="2:20" ht="18" customHeight="1">
      <c r="B129" s="49"/>
      <c r="C129" s="86"/>
      <c r="D129" s="86"/>
      <c r="E129" s="140"/>
      <c r="F129" s="140"/>
      <c r="G129" s="80"/>
      <c r="H129" s="140"/>
      <c r="I129" s="140"/>
      <c r="J129" s="80"/>
      <c r="K129" s="80"/>
      <c r="L129" s="80"/>
      <c r="M129" s="80"/>
      <c r="N129" s="118"/>
      <c r="O129" s="80"/>
      <c r="P129" s="118"/>
      <c r="Q129" s="45"/>
      <c r="R129" s="35"/>
      <c r="T129" s="88"/>
    </row>
    <row r="130" spans="2:28" ht="21" customHeight="1" thickBot="1">
      <c r="B130" s="50"/>
      <c r="C130" s="70"/>
      <c r="D130" s="70"/>
      <c r="E130" s="51"/>
      <c r="F130" s="51"/>
      <c r="G130" s="51"/>
      <c r="H130" s="141"/>
      <c r="I130" s="141"/>
      <c r="J130" s="51"/>
      <c r="K130" s="51"/>
      <c r="L130" s="51"/>
      <c r="M130" s="52"/>
      <c r="N130" s="53"/>
      <c r="O130" s="51"/>
      <c r="P130" s="51"/>
      <c r="Q130" s="54"/>
      <c r="R130" s="120"/>
      <c r="V130" s="131"/>
      <c r="W130" s="131"/>
      <c r="AA130" s="55"/>
      <c r="AB130" s="90"/>
    </row>
    <row r="131" spans="2:28" ht="19.5" customHeight="1">
      <c r="B131" s="69"/>
      <c r="C131" s="69"/>
      <c r="D131" s="69"/>
      <c r="N131" s="90"/>
      <c r="Q131" s="56"/>
      <c r="AB131" s="90"/>
    </row>
    <row r="132" spans="2:5" ht="21.75" customHeight="1">
      <c r="B132" s="57"/>
      <c r="C132" s="57"/>
      <c r="D132" s="57"/>
      <c r="E132" s="58"/>
    </row>
    <row r="133" spans="2:17" ht="21.75" customHeight="1">
      <c r="B133" s="129"/>
      <c r="C133" s="129"/>
      <c r="D133" s="129"/>
      <c r="E133" s="129"/>
      <c r="F133" s="129"/>
      <c r="G133" s="37"/>
      <c r="H133" s="59"/>
      <c r="I133" s="60"/>
      <c r="J133" s="37"/>
      <c r="K133" s="37"/>
      <c r="L133" s="37"/>
      <c r="M133" s="90"/>
      <c r="N133" s="37"/>
      <c r="O133" s="37"/>
      <c r="P133" s="90"/>
      <c r="Q133" s="61"/>
    </row>
    <row r="134" spans="8:17" ht="21.75" customHeight="1">
      <c r="H134" s="37"/>
      <c r="I134" s="90"/>
      <c r="L134" s="88"/>
      <c r="M134" s="90"/>
      <c r="P134" s="90"/>
      <c r="Q134" s="90"/>
    </row>
    <row r="135" spans="2:17" ht="21.75" customHeight="1">
      <c r="B135" s="91"/>
      <c r="C135" s="91"/>
      <c r="D135" s="91"/>
      <c r="M135" s="90"/>
      <c r="P135" s="90"/>
      <c r="Q135" s="90"/>
    </row>
    <row r="136" spans="8:17" ht="21.75" customHeight="1">
      <c r="H136" s="90"/>
      <c r="I136" s="37"/>
      <c r="J136" s="37"/>
      <c r="M136" s="90"/>
      <c r="Q136" s="90"/>
    </row>
    <row r="137" spans="9:17" ht="21.75" customHeight="1">
      <c r="I137" s="41"/>
      <c r="Q137" s="90"/>
    </row>
    <row r="138" spans="2:13" ht="21.75" customHeight="1">
      <c r="B138" s="130"/>
      <c r="C138" s="130"/>
      <c r="D138" s="130"/>
      <c r="E138" s="130"/>
      <c r="F138" s="130"/>
      <c r="K138" s="62"/>
      <c r="M138" s="88"/>
    </row>
    <row r="139" spans="2:17" ht="21.75" customHeight="1">
      <c r="B139" s="129"/>
      <c r="C139" s="129"/>
      <c r="D139" s="129"/>
      <c r="E139" s="129"/>
      <c r="F139" s="129"/>
      <c r="Q139" s="89"/>
    </row>
    <row r="140" ht="21.75" customHeight="1"/>
    <row r="141" spans="5:17" ht="21.75" customHeight="1"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</row>
    <row r="142" spans="5:17" ht="21.75" customHeight="1"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</row>
    <row r="143" spans="2:9" ht="21.75" customHeight="1">
      <c r="B143" s="64"/>
      <c r="C143" s="64"/>
      <c r="D143" s="64"/>
      <c r="E143" s="127"/>
      <c r="F143" s="127"/>
      <c r="H143" s="127"/>
      <c r="I143" s="127"/>
    </row>
    <row r="144" spans="2:9" ht="21.75" customHeight="1">
      <c r="B144" s="73"/>
      <c r="C144" s="73"/>
      <c r="D144" s="73"/>
      <c r="E144" s="126"/>
      <c r="F144" s="126"/>
      <c r="H144" s="126"/>
      <c r="I144" s="126"/>
    </row>
    <row r="145" spans="2:9" ht="21.75" customHeight="1">
      <c r="B145" s="72"/>
      <c r="C145" s="72"/>
      <c r="D145" s="72"/>
      <c r="E145" s="127"/>
      <c r="F145" s="128"/>
      <c r="H145" s="128"/>
      <c r="I145" s="128"/>
    </row>
    <row r="146" ht="21.75" customHeight="1">
      <c r="O146" s="90"/>
    </row>
    <row r="147" ht="21.75" customHeight="1"/>
    <row r="148" ht="21.75" customHeight="1">
      <c r="O148" s="74"/>
    </row>
    <row r="149" ht="21.75" customHeight="1">
      <c r="O149" s="74"/>
    </row>
    <row r="150" ht="21.75" customHeight="1">
      <c r="O150" s="74"/>
    </row>
    <row r="151" spans="12:15" ht="21.75" customHeight="1">
      <c r="L151" s="90"/>
      <c r="O151" s="74"/>
    </row>
    <row r="152" spans="12:15" ht="21.75" customHeight="1">
      <c r="L152" s="90"/>
      <c r="O152" s="90"/>
    </row>
    <row r="153" spans="5:12" ht="21.75" customHeight="1">
      <c r="E153" s="90"/>
      <c r="L153" s="90"/>
    </row>
    <row r="154" spans="5:12" ht="21.75" customHeight="1">
      <c r="E154" s="56"/>
      <c r="L154" s="90"/>
    </row>
    <row r="155" ht="21.75" customHeight="1">
      <c r="L155" s="90"/>
    </row>
    <row r="156" ht="21.75" customHeight="1">
      <c r="L156" s="90"/>
    </row>
    <row r="157" spans="5:12" ht="21.75" customHeight="1">
      <c r="E157" s="90"/>
      <c r="L157" s="90"/>
    </row>
    <row r="158" ht="21.75" customHeight="1"/>
    <row r="159" spans="5:12" ht="21.75" customHeight="1">
      <c r="E159" s="88"/>
      <c r="L159" s="90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4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V130:W130"/>
    <mergeCell ref="B15:R15"/>
    <mergeCell ref="B16:R16"/>
    <mergeCell ref="B17:R17"/>
    <mergeCell ref="B18:R18"/>
    <mergeCell ref="E19:R19"/>
    <mergeCell ref="E125:F125"/>
    <mergeCell ref="H125:I125"/>
    <mergeCell ref="E128:F128"/>
    <mergeCell ref="H128:I128"/>
    <mergeCell ref="E129:F129"/>
    <mergeCell ref="H129:I129"/>
    <mergeCell ref="H130:I130"/>
  </mergeCells>
  <printOptions/>
  <pageMargins left="0.7" right="0.7" top="0.75" bottom="0.75" header="0.3" footer="0.3"/>
  <pageSetup horizontalDpi="600" verticalDpi="600" orientation="portrait" r:id="rId2"/>
  <ignoredErrors>
    <ignoredError sqref="R95" formula="1"/>
    <ignoredError sqref="R29:R37 R39:R47 R49:R58 R60:R66 R68:R8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Evelyn Soto</cp:lastModifiedBy>
  <dcterms:created xsi:type="dcterms:W3CDTF">2015-06-05T18:19:34Z</dcterms:created>
  <dcterms:modified xsi:type="dcterms:W3CDTF">2021-12-22T18:49:21Z</dcterms:modified>
  <cp:category/>
  <cp:version/>
  <cp:contentType/>
  <cp:contentStatus/>
</cp:coreProperties>
</file>