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720" activeTab="0"/>
  </bookViews>
  <sheets>
    <sheet name="Hoja1" sheetId="1" r:id="rId1"/>
  </sheets>
  <definedNames>
    <definedName name="_xlnm.Print_Area" localSheetId="0">'Hoja1'!$A$1:$I$129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<sst xmlns="http://schemas.openxmlformats.org/spreadsheetml/2006/main" count="114" uniqueCount="114">
  <si>
    <t>Ejecución de Gastos y Aplicaciones Financieras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</si>
  <si>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</si>
  <si>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</si>
  <si>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</si>
  <si>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</si>
  <si>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</si>
  <si>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</si>
  <si>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</si>
  <si>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</si>
  <si>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</si>
  <si>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</si>
  <si>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</si>
  <si>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</si>
  <si>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</si>
  <si>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</si>
  <si>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</si>
  <si>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</si>
  <si>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</si>
  <si>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</si>
  <si>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</si>
  <si>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</si>
  <si>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</si>
  <si>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</si>
  <si>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</si>
  <si>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</si>
  <si>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</si>
  <si>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</si>
  <si>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</si>
  <si>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</si>
  <si>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</si>
  <si>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</si>
  <si>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</si>
  <si>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</si>
  <si>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</si>
  <si>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</si>
  <si>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</si>
  <si>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</si>
  <si>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</si>
  <si>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</si>
  <si>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</si>
  <si>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</si>
  <si>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</si>
  <si>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</si>
  <si>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</si>
  <si>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</si>
  <si>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</si>
  <si>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</si>
  <si>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</si>
  <si>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</si>
  <si>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</si>
  <si>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</si>
  <si>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</si>
  <si>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</si>
  <si>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</si>
  <si>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</si>
  <si>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</si>
  <si>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</si>
  <si>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</si>
  <si>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</si>
  <si>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</si>
  <si>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</si>
  <si>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</si>
  <si>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</si>
  <si>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</si>
  <si>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</si>
  <si>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</si>
  <si>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</si>
  <si>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</si>
  <si>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</si>
  <si>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</si>
  <si>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</si>
  <si>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</si>
  <si>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</si>
  <si>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</si>
  <si>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</si>
  <si>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</si>
  <si>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</si>
  <si>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</si>
  <si>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</si>
  <si>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</si>
  <si>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</si>
  <si>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</si>
  <si>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</si>
  <si>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</si>
  <si>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</si>
  <si>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</si>
  <si>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</si>
  <si>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</si>
  <si>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</si>
  <si>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</si>
  <si>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</si>
  <si>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</si>
  <si>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</si>
  <si>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</si>
  <si>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</si>
  <si>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</si>
  <si>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</si>
  <si>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</si>
  <si>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</si>
  <si>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</si>
  <si>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</si>
  <si>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Ejecucion Presupuestaria</t>
  </si>
  <si>
    <t>Directora Financiera</t>
  </si>
  <si>
    <t>Elaborado</t>
  </si>
  <si>
    <t>Revisado</t>
  </si>
  <si>
    <t>Autorizado</t>
  </si>
  <si>
    <t>6. Fuente: Sistema de Información de la Gestión Financiera (SIGEF).</t>
  </si>
  <si>
    <t xml:space="preserve">Victor O. Bisonó Haza </t>
  </si>
  <si>
    <t xml:space="preserve">Ministro </t>
  </si>
  <si>
    <t>Año 2024</t>
  </si>
  <si>
    <t>Febrero</t>
  </si>
  <si>
    <t>Marzo</t>
  </si>
  <si>
    <t>4. Fecha de imputación: al 31 de marzo 2024</t>
  </si>
  <si>
    <t>5. Fecha de Registro:  al dia 31 de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</si>
</sst>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i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3" fontId="2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43" fontId="2" fillId="0" borderId="7" xfId="0" applyNumberFormat="1" applyFont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2" fillId="0" borderId="7" xfId="18" applyFont="1" applyBorder="1" applyAlignment="1">
      <alignment vertical="center" wrapText="1"/>
    </xf>
    <xf numFmtId="43" fontId="7" fillId="0" borderId="0" xfId="18" applyFont="1" applyBorder="1" applyAlignment="1">
      <alignment vertical="center" wrapText="1"/>
    </xf>
    <xf numFmtId="43" fontId="7" fillId="0" borderId="0" xfId="18" applyFont="1" applyAlignment="1">
      <alignment vertical="center" wrapText="1"/>
    </xf>
    <xf numFmtId="43" fontId="7" fillId="0" borderId="7" xfId="18" applyFont="1" applyBorder="1" applyAlignment="1">
      <alignment vertical="center" wrapText="1"/>
    </xf>
    <xf numFmtId="43" fontId="8" fillId="0" borderId="0" xfId="18" applyFont="1" applyBorder="1" applyAlignment="1">
      <alignment vertical="center" wrapText="1"/>
    </xf>
    <xf numFmtId="43" fontId="8" fillId="0" borderId="0" xfId="18" applyFont="1" applyAlignment="1">
      <alignment vertical="center" wrapText="1"/>
    </xf>
    <xf numFmtId="43" fontId="8" fillId="0" borderId="7" xfId="18" applyFont="1" applyBorder="1" applyAlignment="1">
      <alignment vertical="center" wrapText="1"/>
    </xf>
    <xf numFmtId="43" fontId="8" fillId="0" borderId="5" xfId="18" applyFont="1" applyBorder="1" applyAlignment="1">
      <alignment vertical="center" wrapText="1"/>
    </xf>
    <xf numFmtId="43" fontId="8" fillId="0" borderId="12" xfId="18" applyFont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3" fontId="7" fillId="0" borderId="2" xfId="18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43" fontId="7" fillId="0" borderId="3" xfId="0" applyNumberFormat="1" applyFont="1" applyBorder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43" fontId="7" fillId="2" borderId="5" xfId="18" applyFont="1" applyFill="1" applyBorder="1" applyAlignment="1">
      <alignment vertical="center" wrapText="1"/>
    </xf>
    <xf numFmtId="43" fontId="7" fillId="2" borderId="12" xfId="18" applyFont="1" applyFill="1" applyBorder="1" applyAlignment="1">
      <alignment vertical="center" wrapText="1"/>
    </xf>
    <xf numFmtId="43" fontId="9" fillId="0" borderId="2" xfId="18" applyFont="1" applyBorder="1" applyAlignment="1">
      <alignment vertical="center" wrapText="1"/>
    </xf>
    <xf numFmtId="43" fontId="8" fillId="2" borderId="5" xfId="18" applyFont="1" applyFill="1" applyBorder="1" applyAlignment="1">
      <alignment vertical="center" wrapText="1"/>
    </xf>
    <xf numFmtId="43" fontId="8" fillId="2" borderId="12" xfId="18" applyFont="1" applyFill="1" applyBorder="1" applyAlignment="1">
      <alignment vertical="center" wrapText="1"/>
    </xf>
    <xf numFmtId="43" fontId="5" fillId="3" borderId="13" xfId="18" applyFont="1" applyFill="1" applyBorder="1" applyAlignment="1">
      <alignment vertical="center" wrapText="1"/>
    </xf>
    <xf numFmtId="43" fontId="5" fillId="3" borderId="14" xfId="18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3" fontId="8" fillId="0" borderId="2" xfId="18" applyFont="1" applyBorder="1" applyAlignment="1">
      <alignment vertical="center" wrapText="1"/>
    </xf>
    <xf numFmtId="43" fontId="8" fillId="0" borderId="3" xfId="18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114300</xdr:rowOff>
    </xdr:from>
    <xdr:to>
      <xdr:col>3</xdr:col>
      <xdr:colOff>1228725</xdr:colOff>
      <xdr:row>10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114300"/>
          <a:ext cx="2609850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A10:L143"/>
  <sheetViews>
    <sheetView tabSelected="1" view="pageBreakPreview" zoomScale="73" zoomScaleSheetLayoutView="73" workbookViewId="0" topLeftCell="A40">
      <selection activeCell="H62" sqref="H62"/>
    </sheetView>
  </sheetViews>
  <sheetFormatPr defaultColWidth="9.140625" defaultRowHeight="15"/>
  <cols>
    <col min="1" max="1" width="1.28515625" style="1" customWidth="1"/>
    <col min="2" max="2" width="79.00390625" style="1" customWidth="1"/>
    <col min="3" max="3" width="20.8515625" style="1" customWidth="1"/>
    <col min="4" max="4" width="22.140625" style="1" customWidth="1"/>
    <col min="5" max="7" width="19.00390625" style="1" customWidth="1"/>
    <col min="8" max="8" width="20.140625" style="1" bestFit="1" customWidth="1"/>
    <col min="9" max="9" width="3.8515625" style="1" customWidth="1"/>
    <col min="10" max="10" width="19.140625" style="1" customWidth="1"/>
    <col min="11" max="11" width="9.140625" style="1" customWidth="1"/>
    <col min="12" max="12" width="22.28125" style="1" customWidth="1"/>
    <col min="13" max="13" width="105.140625" style="1" customWidth="1"/>
    <col min="14" max="248" width="9.140625" style="1" customWidth="1"/>
    <col min="249" max="249" width="1.28515625" style="1" customWidth="1"/>
    <col min="250" max="250" width="83.140625" style="1" customWidth="1"/>
    <col min="251" max="251" width="21.00390625" style="1" customWidth="1"/>
    <col min="252" max="252" width="19.8515625" style="1" customWidth="1"/>
    <col min="253" max="253" width="21.140625" style="1" customWidth="1"/>
    <col min="254" max="254" width="22.140625" style="1" customWidth="1"/>
    <col min="255" max="255" width="22.421875" style="1" customWidth="1"/>
    <col min="256" max="256" width="22.7109375" style="1" customWidth="1"/>
    <col min="257" max="257" width="23.140625" style="1" customWidth="1"/>
    <col min="258" max="258" width="24.7109375" style="1" customWidth="1"/>
    <col min="259" max="259" width="25.140625" style="1" customWidth="1"/>
    <col min="260" max="260" width="24.57421875" style="1" customWidth="1"/>
    <col min="261" max="261" width="24.7109375" style="1" customWidth="1"/>
    <col min="262" max="262" width="0.71875" style="1" customWidth="1"/>
    <col min="263" max="263" width="22.140625" style="1" customWidth="1"/>
    <col min="264" max="264" width="1.1484375" style="1" customWidth="1"/>
    <col min="265" max="265" width="3.8515625" style="1" customWidth="1"/>
    <col min="266" max="266" width="19.140625" style="1" customWidth="1"/>
    <col min="267" max="267" width="9.140625" style="1" customWidth="1"/>
    <col min="268" max="268" width="22.28125" style="1" customWidth="1"/>
    <col min="269" max="269" width="105.140625" style="1" customWidth="1"/>
    <col min="270" max="504" width="9.140625" style="1" customWidth="1"/>
    <col min="505" max="505" width="1.28515625" style="1" customWidth="1"/>
    <col min="506" max="506" width="83.140625" style="1" customWidth="1"/>
    <col min="507" max="507" width="21.00390625" style="1" customWidth="1"/>
    <col min="508" max="508" width="19.8515625" style="1" customWidth="1"/>
    <col min="509" max="509" width="21.140625" style="1" customWidth="1"/>
    <col min="510" max="510" width="22.140625" style="1" customWidth="1"/>
    <col min="511" max="511" width="22.421875" style="1" customWidth="1"/>
    <col min="512" max="512" width="22.7109375" style="1" customWidth="1"/>
    <col min="513" max="513" width="23.140625" style="1" customWidth="1"/>
    <col min="514" max="514" width="24.7109375" style="1" customWidth="1"/>
    <col min="515" max="515" width="25.140625" style="1" customWidth="1"/>
    <col min="516" max="516" width="24.57421875" style="1" customWidth="1"/>
    <col min="517" max="517" width="24.7109375" style="1" customWidth="1"/>
    <col min="518" max="518" width="0.71875" style="1" customWidth="1"/>
    <col min="519" max="519" width="22.140625" style="1" customWidth="1"/>
    <col min="520" max="520" width="1.1484375" style="1" customWidth="1"/>
    <col min="521" max="521" width="3.8515625" style="1" customWidth="1"/>
    <col min="522" max="522" width="19.140625" style="1" customWidth="1"/>
    <col min="523" max="523" width="9.140625" style="1" customWidth="1"/>
    <col min="524" max="524" width="22.28125" style="1" customWidth="1"/>
    <col min="525" max="525" width="105.140625" style="1" customWidth="1"/>
    <col min="526" max="760" width="9.140625" style="1" customWidth="1"/>
    <col min="761" max="761" width="1.28515625" style="1" customWidth="1"/>
    <col min="762" max="762" width="83.140625" style="1" customWidth="1"/>
    <col min="763" max="763" width="21.00390625" style="1" customWidth="1"/>
    <col min="764" max="764" width="19.8515625" style="1" customWidth="1"/>
    <col min="765" max="765" width="21.140625" style="1" customWidth="1"/>
    <col min="766" max="766" width="22.140625" style="1" customWidth="1"/>
    <col min="767" max="767" width="22.421875" style="1" customWidth="1"/>
    <col min="768" max="768" width="22.7109375" style="1" customWidth="1"/>
    <col min="769" max="769" width="23.140625" style="1" customWidth="1"/>
    <col min="770" max="770" width="24.7109375" style="1" customWidth="1"/>
    <col min="771" max="771" width="25.140625" style="1" customWidth="1"/>
    <col min="772" max="772" width="24.57421875" style="1" customWidth="1"/>
    <col min="773" max="773" width="24.7109375" style="1" customWidth="1"/>
    <col min="774" max="774" width="0.71875" style="1" customWidth="1"/>
    <col min="775" max="775" width="22.140625" style="1" customWidth="1"/>
    <col min="776" max="776" width="1.1484375" style="1" customWidth="1"/>
    <col min="777" max="777" width="3.8515625" style="1" customWidth="1"/>
    <col min="778" max="778" width="19.140625" style="1" customWidth="1"/>
    <col min="779" max="779" width="9.140625" style="1" customWidth="1"/>
    <col min="780" max="780" width="22.28125" style="1" customWidth="1"/>
    <col min="781" max="781" width="105.140625" style="1" customWidth="1"/>
    <col min="782" max="1016" width="9.140625" style="1" customWidth="1"/>
    <col min="1017" max="1017" width="1.28515625" style="1" customWidth="1"/>
    <col min="1018" max="1018" width="83.140625" style="1" customWidth="1"/>
    <col min="1019" max="1019" width="21.00390625" style="1" customWidth="1"/>
    <col min="1020" max="1020" width="19.8515625" style="1" customWidth="1"/>
    <col min="1021" max="1021" width="21.140625" style="1" customWidth="1"/>
    <col min="1022" max="1022" width="22.140625" style="1" customWidth="1"/>
    <col min="1023" max="1023" width="22.421875" style="1" customWidth="1"/>
    <col min="1024" max="1024" width="22.7109375" style="1" customWidth="1"/>
    <col min="1025" max="1025" width="23.140625" style="1" customWidth="1"/>
    <col min="1026" max="1026" width="24.7109375" style="1" customWidth="1"/>
    <col min="1027" max="1027" width="25.140625" style="1" customWidth="1"/>
    <col min="1028" max="1028" width="24.57421875" style="1" customWidth="1"/>
    <col min="1029" max="1029" width="24.7109375" style="1" customWidth="1"/>
    <col min="1030" max="1030" width="0.71875" style="1" customWidth="1"/>
    <col min="1031" max="1031" width="22.140625" style="1" customWidth="1"/>
    <col min="1032" max="1032" width="1.1484375" style="1" customWidth="1"/>
    <col min="1033" max="1033" width="3.8515625" style="1" customWidth="1"/>
    <col min="1034" max="1034" width="19.140625" style="1" customWidth="1"/>
    <col min="1035" max="1035" width="9.140625" style="1" customWidth="1"/>
    <col min="1036" max="1036" width="22.28125" style="1" customWidth="1"/>
    <col min="1037" max="1037" width="105.140625" style="1" customWidth="1"/>
    <col min="1038" max="1272" width="9.140625" style="1" customWidth="1"/>
    <col min="1273" max="1273" width="1.28515625" style="1" customWidth="1"/>
    <col min="1274" max="1274" width="83.140625" style="1" customWidth="1"/>
    <col min="1275" max="1275" width="21.00390625" style="1" customWidth="1"/>
    <col min="1276" max="1276" width="19.8515625" style="1" customWidth="1"/>
    <col min="1277" max="1277" width="21.140625" style="1" customWidth="1"/>
    <col min="1278" max="1278" width="22.140625" style="1" customWidth="1"/>
    <col min="1279" max="1279" width="22.421875" style="1" customWidth="1"/>
    <col min="1280" max="1280" width="22.7109375" style="1" customWidth="1"/>
    <col min="1281" max="1281" width="23.140625" style="1" customWidth="1"/>
    <col min="1282" max="1282" width="24.7109375" style="1" customWidth="1"/>
    <col min="1283" max="1283" width="25.140625" style="1" customWidth="1"/>
    <col min="1284" max="1284" width="24.57421875" style="1" customWidth="1"/>
    <col min="1285" max="1285" width="24.7109375" style="1" customWidth="1"/>
    <col min="1286" max="1286" width="0.71875" style="1" customWidth="1"/>
    <col min="1287" max="1287" width="22.140625" style="1" customWidth="1"/>
    <col min="1288" max="1288" width="1.1484375" style="1" customWidth="1"/>
    <col min="1289" max="1289" width="3.8515625" style="1" customWidth="1"/>
    <col min="1290" max="1290" width="19.140625" style="1" customWidth="1"/>
    <col min="1291" max="1291" width="9.140625" style="1" customWidth="1"/>
    <col min="1292" max="1292" width="22.28125" style="1" customWidth="1"/>
    <col min="1293" max="1293" width="105.140625" style="1" customWidth="1"/>
    <col min="1294" max="1528" width="9.140625" style="1" customWidth="1"/>
    <col min="1529" max="1529" width="1.28515625" style="1" customWidth="1"/>
    <col min="1530" max="1530" width="83.140625" style="1" customWidth="1"/>
    <col min="1531" max="1531" width="21.00390625" style="1" customWidth="1"/>
    <col min="1532" max="1532" width="19.8515625" style="1" customWidth="1"/>
    <col min="1533" max="1533" width="21.140625" style="1" customWidth="1"/>
    <col min="1534" max="1534" width="22.140625" style="1" customWidth="1"/>
    <col min="1535" max="1535" width="22.421875" style="1" customWidth="1"/>
    <col min="1536" max="1536" width="22.7109375" style="1" customWidth="1"/>
    <col min="1537" max="1537" width="23.140625" style="1" customWidth="1"/>
    <col min="1538" max="1538" width="24.7109375" style="1" customWidth="1"/>
    <col min="1539" max="1539" width="25.140625" style="1" customWidth="1"/>
    <col min="1540" max="1540" width="24.57421875" style="1" customWidth="1"/>
    <col min="1541" max="1541" width="24.7109375" style="1" customWidth="1"/>
    <col min="1542" max="1542" width="0.71875" style="1" customWidth="1"/>
    <col min="1543" max="1543" width="22.140625" style="1" customWidth="1"/>
    <col min="1544" max="1544" width="1.1484375" style="1" customWidth="1"/>
    <col min="1545" max="1545" width="3.8515625" style="1" customWidth="1"/>
    <col min="1546" max="1546" width="19.140625" style="1" customWidth="1"/>
    <col min="1547" max="1547" width="9.140625" style="1" customWidth="1"/>
    <col min="1548" max="1548" width="22.28125" style="1" customWidth="1"/>
    <col min="1549" max="1549" width="105.140625" style="1" customWidth="1"/>
    <col min="1550" max="1784" width="9.140625" style="1" customWidth="1"/>
    <col min="1785" max="1785" width="1.28515625" style="1" customWidth="1"/>
    <col min="1786" max="1786" width="83.140625" style="1" customWidth="1"/>
    <col min="1787" max="1787" width="21.00390625" style="1" customWidth="1"/>
    <col min="1788" max="1788" width="19.8515625" style="1" customWidth="1"/>
    <col min="1789" max="1789" width="21.140625" style="1" customWidth="1"/>
    <col min="1790" max="1790" width="22.140625" style="1" customWidth="1"/>
    <col min="1791" max="1791" width="22.421875" style="1" customWidth="1"/>
    <col min="1792" max="1792" width="22.7109375" style="1" customWidth="1"/>
    <col min="1793" max="1793" width="23.140625" style="1" customWidth="1"/>
    <col min="1794" max="1794" width="24.7109375" style="1" customWidth="1"/>
    <col min="1795" max="1795" width="25.140625" style="1" customWidth="1"/>
    <col min="1796" max="1796" width="24.57421875" style="1" customWidth="1"/>
    <col min="1797" max="1797" width="24.7109375" style="1" customWidth="1"/>
    <col min="1798" max="1798" width="0.71875" style="1" customWidth="1"/>
    <col min="1799" max="1799" width="22.140625" style="1" customWidth="1"/>
    <col min="1800" max="1800" width="1.1484375" style="1" customWidth="1"/>
    <col min="1801" max="1801" width="3.8515625" style="1" customWidth="1"/>
    <col min="1802" max="1802" width="19.140625" style="1" customWidth="1"/>
    <col min="1803" max="1803" width="9.140625" style="1" customWidth="1"/>
    <col min="1804" max="1804" width="22.28125" style="1" customWidth="1"/>
    <col min="1805" max="1805" width="105.140625" style="1" customWidth="1"/>
    <col min="1806" max="2040" width="9.140625" style="1" customWidth="1"/>
    <col min="2041" max="2041" width="1.28515625" style="1" customWidth="1"/>
    <col min="2042" max="2042" width="83.140625" style="1" customWidth="1"/>
    <col min="2043" max="2043" width="21.00390625" style="1" customWidth="1"/>
    <col min="2044" max="2044" width="19.8515625" style="1" customWidth="1"/>
    <col min="2045" max="2045" width="21.140625" style="1" customWidth="1"/>
    <col min="2046" max="2046" width="22.140625" style="1" customWidth="1"/>
    <col min="2047" max="2047" width="22.421875" style="1" customWidth="1"/>
    <col min="2048" max="2048" width="22.7109375" style="1" customWidth="1"/>
    <col min="2049" max="2049" width="23.140625" style="1" customWidth="1"/>
    <col min="2050" max="2050" width="24.7109375" style="1" customWidth="1"/>
    <col min="2051" max="2051" width="25.140625" style="1" customWidth="1"/>
    <col min="2052" max="2052" width="24.57421875" style="1" customWidth="1"/>
    <col min="2053" max="2053" width="24.7109375" style="1" customWidth="1"/>
    <col min="2054" max="2054" width="0.71875" style="1" customWidth="1"/>
    <col min="2055" max="2055" width="22.140625" style="1" customWidth="1"/>
    <col min="2056" max="2056" width="1.1484375" style="1" customWidth="1"/>
    <col min="2057" max="2057" width="3.8515625" style="1" customWidth="1"/>
    <col min="2058" max="2058" width="19.140625" style="1" customWidth="1"/>
    <col min="2059" max="2059" width="9.140625" style="1" customWidth="1"/>
    <col min="2060" max="2060" width="22.28125" style="1" customWidth="1"/>
    <col min="2061" max="2061" width="105.140625" style="1" customWidth="1"/>
    <col min="2062" max="2296" width="9.140625" style="1" customWidth="1"/>
    <col min="2297" max="2297" width="1.28515625" style="1" customWidth="1"/>
    <col min="2298" max="2298" width="83.140625" style="1" customWidth="1"/>
    <col min="2299" max="2299" width="21.00390625" style="1" customWidth="1"/>
    <col min="2300" max="2300" width="19.8515625" style="1" customWidth="1"/>
    <col min="2301" max="2301" width="21.140625" style="1" customWidth="1"/>
    <col min="2302" max="2302" width="22.140625" style="1" customWidth="1"/>
    <col min="2303" max="2303" width="22.421875" style="1" customWidth="1"/>
    <col min="2304" max="2304" width="22.7109375" style="1" customWidth="1"/>
    <col min="2305" max="2305" width="23.140625" style="1" customWidth="1"/>
    <col min="2306" max="2306" width="24.7109375" style="1" customWidth="1"/>
    <col min="2307" max="2307" width="25.140625" style="1" customWidth="1"/>
    <col min="2308" max="2308" width="24.57421875" style="1" customWidth="1"/>
    <col min="2309" max="2309" width="24.7109375" style="1" customWidth="1"/>
    <col min="2310" max="2310" width="0.71875" style="1" customWidth="1"/>
    <col min="2311" max="2311" width="22.140625" style="1" customWidth="1"/>
    <col min="2312" max="2312" width="1.1484375" style="1" customWidth="1"/>
    <col min="2313" max="2313" width="3.8515625" style="1" customWidth="1"/>
    <col min="2314" max="2314" width="19.140625" style="1" customWidth="1"/>
    <col min="2315" max="2315" width="9.140625" style="1" customWidth="1"/>
    <col min="2316" max="2316" width="22.28125" style="1" customWidth="1"/>
    <col min="2317" max="2317" width="105.140625" style="1" customWidth="1"/>
    <col min="2318" max="2552" width="9.140625" style="1" customWidth="1"/>
    <col min="2553" max="2553" width="1.28515625" style="1" customWidth="1"/>
    <col min="2554" max="2554" width="83.140625" style="1" customWidth="1"/>
    <col min="2555" max="2555" width="21.00390625" style="1" customWidth="1"/>
    <col min="2556" max="2556" width="19.8515625" style="1" customWidth="1"/>
    <col min="2557" max="2557" width="21.140625" style="1" customWidth="1"/>
    <col min="2558" max="2558" width="22.140625" style="1" customWidth="1"/>
    <col min="2559" max="2559" width="22.421875" style="1" customWidth="1"/>
    <col min="2560" max="2560" width="22.7109375" style="1" customWidth="1"/>
    <col min="2561" max="2561" width="23.140625" style="1" customWidth="1"/>
    <col min="2562" max="2562" width="24.7109375" style="1" customWidth="1"/>
    <col min="2563" max="2563" width="25.140625" style="1" customWidth="1"/>
    <col min="2564" max="2564" width="24.57421875" style="1" customWidth="1"/>
    <col min="2565" max="2565" width="24.7109375" style="1" customWidth="1"/>
    <col min="2566" max="2566" width="0.71875" style="1" customWidth="1"/>
    <col min="2567" max="2567" width="22.140625" style="1" customWidth="1"/>
    <col min="2568" max="2568" width="1.1484375" style="1" customWidth="1"/>
    <col min="2569" max="2569" width="3.8515625" style="1" customWidth="1"/>
    <col min="2570" max="2570" width="19.140625" style="1" customWidth="1"/>
    <col min="2571" max="2571" width="9.140625" style="1" customWidth="1"/>
    <col min="2572" max="2572" width="22.28125" style="1" customWidth="1"/>
    <col min="2573" max="2573" width="105.140625" style="1" customWidth="1"/>
    <col min="2574" max="2808" width="9.140625" style="1" customWidth="1"/>
    <col min="2809" max="2809" width="1.28515625" style="1" customWidth="1"/>
    <col min="2810" max="2810" width="83.140625" style="1" customWidth="1"/>
    <col min="2811" max="2811" width="21.00390625" style="1" customWidth="1"/>
    <col min="2812" max="2812" width="19.8515625" style="1" customWidth="1"/>
    <col min="2813" max="2813" width="21.140625" style="1" customWidth="1"/>
    <col min="2814" max="2814" width="22.140625" style="1" customWidth="1"/>
    <col min="2815" max="2815" width="22.421875" style="1" customWidth="1"/>
    <col min="2816" max="2816" width="22.7109375" style="1" customWidth="1"/>
    <col min="2817" max="2817" width="23.140625" style="1" customWidth="1"/>
    <col min="2818" max="2818" width="24.7109375" style="1" customWidth="1"/>
    <col min="2819" max="2819" width="25.140625" style="1" customWidth="1"/>
    <col min="2820" max="2820" width="24.57421875" style="1" customWidth="1"/>
    <col min="2821" max="2821" width="24.7109375" style="1" customWidth="1"/>
    <col min="2822" max="2822" width="0.71875" style="1" customWidth="1"/>
    <col min="2823" max="2823" width="22.140625" style="1" customWidth="1"/>
    <col min="2824" max="2824" width="1.1484375" style="1" customWidth="1"/>
    <col min="2825" max="2825" width="3.8515625" style="1" customWidth="1"/>
    <col min="2826" max="2826" width="19.140625" style="1" customWidth="1"/>
    <col min="2827" max="2827" width="9.140625" style="1" customWidth="1"/>
    <col min="2828" max="2828" width="22.28125" style="1" customWidth="1"/>
    <col min="2829" max="2829" width="105.140625" style="1" customWidth="1"/>
    <col min="2830" max="3064" width="9.140625" style="1" customWidth="1"/>
    <col min="3065" max="3065" width="1.28515625" style="1" customWidth="1"/>
    <col min="3066" max="3066" width="83.140625" style="1" customWidth="1"/>
    <col min="3067" max="3067" width="21.00390625" style="1" customWidth="1"/>
    <col min="3068" max="3068" width="19.8515625" style="1" customWidth="1"/>
    <col min="3069" max="3069" width="21.140625" style="1" customWidth="1"/>
    <col min="3070" max="3070" width="22.140625" style="1" customWidth="1"/>
    <col min="3071" max="3071" width="22.421875" style="1" customWidth="1"/>
    <col min="3072" max="3072" width="22.7109375" style="1" customWidth="1"/>
    <col min="3073" max="3073" width="23.140625" style="1" customWidth="1"/>
    <col min="3074" max="3074" width="24.7109375" style="1" customWidth="1"/>
    <col min="3075" max="3075" width="25.140625" style="1" customWidth="1"/>
    <col min="3076" max="3076" width="24.57421875" style="1" customWidth="1"/>
    <col min="3077" max="3077" width="24.7109375" style="1" customWidth="1"/>
    <col min="3078" max="3078" width="0.71875" style="1" customWidth="1"/>
    <col min="3079" max="3079" width="22.140625" style="1" customWidth="1"/>
    <col min="3080" max="3080" width="1.1484375" style="1" customWidth="1"/>
    <col min="3081" max="3081" width="3.8515625" style="1" customWidth="1"/>
    <col min="3082" max="3082" width="19.140625" style="1" customWidth="1"/>
    <col min="3083" max="3083" width="9.140625" style="1" customWidth="1"/>
    <col min="3084" max="3084" width="22.28125" style="1" customWidth="1"/>
    <col min="3085" max="3085" width="105.140625" style="1" customWidth="1"/>
    <col min="3086" max="3320" width="9.140625" style="1" customWidth="1"/>
    <col min="3321" max="3321" width="1.28515625" style="1" customWidth="1"/>
    <col min="3322" max="3322" width="83.140625" style="1" customWidth="1"/>
    <col min="3323" max="3323" width="21.00390625" style="1" customWidth="1"/>
    <col min="3324" max="3324" width="19.8515625" style="1" customWidth="1"/>
    <col min="3325" max="3325" width="21.140625" style="1" customWidth="1"/>
    <col min="3326" max="3326" width="22.140625" style="1" customWidth="1"/>
    <col min="3327" max="3327" width="22.421875" style="1" customWidth="1"/>
    <col min="3328" max="3328" width="22.7109375" style="1" customWidth="1"/>
    <col min="3329" max="3329" width="23.140625" style="1" customWidth="1"/>
    <col min="3330" max="3330" width="24.7109375" style="1" customWidth="1"/>
    <col min="3331" max="3331" width="25.140625" style="1" customWidth="1"/>
    <col min="3332" max="3332" width="24.57421875" style="1" customWidth="1"/>
    <col min="3333" max="3333" width="24.7109375" style="1" customWidth="1"/>
    <col min="3334" max="3334" width="0.71875" style="1" customWidth="1"/>
    <col min="3335" max="3335" width="22.140625" style="1" customWidth="1"/>
    <col min="3336" max="3336" width="1.1484375" style="1" customWidth="1"/>
    <col min="3337" max="3337" width="3.8515625" style="1" customWidth="1"/>
    <col min="3338" max="3338" width="19.140625" style="1" customWidth="1"/>
    <col min="3339" max="3339" width="9.140625" style="1" customWidth="1"/>
    <col min="3340" max="3340" width="22.28125" style="1" customWidth="1"/>
    <col min="3341" max="3341" width="105.140625" style="1" customWidth="1"/>
    <col min="3342" max="3576" width="9.140625" style="1" customWidth="1"/>
    <col min="3577" max="3577" width="1.28515625" style="1" customWidth="1"/>
    <col min="3578" max="3578" width="83.140625" style="1" customWidth="1"/>
    <col min="3579" max="3579" width="21.00390625" style="1" customWidth="1"/>
    <col min="3580" max="3580" width="19.8515625" style="1" customWidth="1"/>
    <col min="3581" max="3581" width="21.140625" style="1" customWidth="1"/>
    <col min="3582" max="3582" width="22.140625" style="1" customWidth="1"/>
    <col min="3583" max="3583" width="22.421875" style="1" customWidth="1"/>
    <col min="3584" max="3584" width="22.7109375" style="1" customWidth="1"/>
    <col min="3585" max="3585" width="23.140625" style="1" customWidth="1"/>
    <col min="3586" max="3586" width="24.7109375" style="1" customWidth="1"/>
    <col min="3587" max="3587" width="25.140625" style="1" customWidth="1"/>
    <col min="3588" max="3588" width="24.57421875" style="1" customWidth="1"/>
    <col min="3589" max="3589" width="24.7109375" style="1" customWidth="1"/>
    <col min="3590" max="3590" width="0.71875" style="1" customWidth="1"/>
    <col min="3591" max="3591" width="22.140625" style="1" customWidth="1"/>
    <col min="3592" max="3592" width="1.1484375" style="1" customWidth="1"/>
    <col min="3593" max="3593" width="3.8515625" style="1" customWidth="1"/>
    <col min="3594" max="3594" width="19.140625" style="1" customWidth="1"/>
    <col min="3595" max="3595" width="9.140625" style="1" customWidth="1"/>
    <col min="3596" max="3596" width="22.28125" style="1" customWidth="1"/>
    <col min="3597" max="3597" width="105.140625" style="1" customWidth="1"/>
    <col min="3598" max="3832" width="9.140625" style="1" customWidth="1"/>
    <col min="3833" max="3833" width="1.28515625" style="1" customWidth="1"/>
    <col min="3834" max="3834" width="83.140625" style="1" customWidth="1"/>
    <col min="3835" max="3835" width="21.00390625" style="1" customWidth="1"/>
    <col min="3836" max="3836" width="19.8515625" style="1" customWidth="1"/>
    <col min="3837" max="3837" width="21.140625" style="1" customWidth="1"/>
    <col min="3838" max="3838" width="22.140625" style="1" customWidth="1"/>
    <col min="3839" max="3839" width="22.421875" style="1" customWidth="1"/>
    <col min="3840" max="3840" width="22.7109375" style="1" customWidth="1"/>
    <col min="3841" max="3841" width="23.140625" style="1" customWidth="1"/>
    <col min="3842" max="3842" width="24.7109375" style="1" customWidth="1"/>
    <col min="3843" max="3843" width="25.140625" style="1" customWidth="1"/>
    <col min="3844" max="3844" width="24.57421875" style="1" customWidth="1"/>
    <col min="3845" max="3845" width="24.7109375" style="1" customWidth="1"/>
    <col min="3846" max="3846" width="0.71875" style="1" customWidth="1"/>
    <col min="3847" max="3847" width="22.140625" style="1" customWidth="1"/>
    <col min="3848" max="3848" width="1.1484375" style="1" customWidth="1"/>
    <col min="3849" max="3849" width="3.8515625" style="1" customWidth="1"/>
    <col min="3850" max="3850" width="19.140625" style="1" customWidth="1"/>
    <col min="3851" max="3851" width="9.140625" style="1" customWidth="1"/>
    <col min="3852" max="3852" width="22.28125" style="1" customWidth="1"/>
    <col min="3853" max="3853" width="105.140625" style="1" customWidth="1"/>
    <col min="3854" max="4088" width="9.140625" style="1" customWidth="1"/>
    <col min="4089" max="4089" width="1.28515625" style="1" customWidth="1"/>
    <col min="4090" max="4090" width="83.140625" style="1" customWidth="1"/>
    <col min="4091" max="4091" width="21.00390625" style="1" customWidth="1"/>
    <col min="4092" max="4092" width="19.8515625" style="1" customWidth="1"/>
    <col min="4093" max="4093" width="21.140625" style="1" customWidth="1"/>
    <col min="4094" max="4094" width="22.140625" style="1" customWidth="1"/>
    <col min="4095" max="4095" width="22.421875" style="1" customWidth="1"/>
    <col min="4096" max="4096" width="22.7109375" style="1" customWidth="1"/>
    <col min="4097" max="4097" width="23.140625" style="1" customWidth="1"/>
    <col min="4098" max="4098" width="24.7109375" style="1" customWidth="1"/>
    <col min="4099" max="4099" width="25.140625" style="1" customWidth="1"/>
    <col min="4100" max="4100" width="24.57421875" style="1" customWidth="1"/>
    <col min="4101" max="4101" width="24.7109375" style="1" customWidth="1"/>
    <col min="4102" max="4102" width="0.71875" style="1" customWidth="1"/>
    <col min="4103" max="4103" width="22.140625" style="1" customWidth="1"/>
    <col min="4104" max="4104" width="1.1484375" style="1" customWidth="1"/>
    <col min="4105" max="4105" width="3.8515625" style="1" customWidth="1"/>
    <col min="4106" max="4106" width="19.140625" style="1" customWidth="1"/>
    <col min="4107" max="4107" width="9.140625" style="1" customWidth="1"/>
    <col min="4108" max="4108" width="22.28125" style="1" customWidth="1"/>
    <col min="4109" max="4109" width="105.140625" style="1" customWidth="1"/>
    <col min="4110" max="4344" width="9.140625" style="1" customWidth="1"/>
    <col min="4345" max="4345" width="1.28515625" style="1" customWidth="1"/>
    <col min="4346" max="4346" width="83.140625" style="1" customWidth="1"/>
    <col min="4347" max="4347" width="21.00390625" style="1" customWidth="1"/>
    <col min="4348" max="4348" width="19.8515625" style="1" customWidth="1"/>
    <col min="4349" max="4349" width="21.140625" style="1" customWidth="1"/>
    <col min="4350" max="4350" width="22.140625" style="1" customWidth="1"/>
    <col min="4351" max="4351" width="22.421875" style="1" customWidth="1"/>
    <col min="4352" max="4352" width="22.7109375" style="1" customWidth="1"/>
    <col min="4353" max="4353" width="23.140625" style="1" customWidth="1"/>
    <col min="4354" max="4354" width="24.7109375" style="1" customWidth="1"/>
    <col min="4355" max="4355" width="25.140625" style="1" customWidth="1"/>
    <col min="4356" max="4356" width="24.57421875" style="1" customWidth="1"/>
    <col min="4357" max="4357" width="24.7109375" style="1" customWidth="1"/>
    <col min="4358" max="4358" width="0.71875" style="1" customWidth="1"/>
    <col min="4359" max="4359" width="22.140625" style="1" customWidth="1"/>
    <col min="4360" max="4360" width="1.1484375" style="1" customWidth="1"/>
    <col min="4361" max="4361" width="3.8515625" style="1" customWidth="1"/>
    <col min="4362" max="4362" width="19.140625" style="1" customWidth="1"/>
    <col min="4363" max="4363" width="9.140625" style="1" customWidth="1"/>
    <col min="4364" max="4364" width="22.28125" style="1" customWidth="1"/>
    <col min="4365" max="4365" width="105.140625" style="1" customWidth="1"/>
    <col min="4366" max="4600" width="9.140625" style="1" customWidth="1"/>
    <col min="4601" max="4601" width="1.28515625" style="1" customWidth="1"/>
    <col min="4602" max="4602" width="83.140625" style="1" customWidth="1"/>
    <col min="4603" max="4603" width="21.00390625" style="1" customWidth="1"/>
    <col min="4604" max="4604" width="19.8515625" style="1" customWidth="1"/>
    <col min="4605" max="4605" width="21.140625" style="1" customWidth="1"/>
    <col min="4606" max="4606" width="22.140625" style="1" customWidth="1"/>
    <col min="4607" max="4607" width="22.421875" style="1" customWidth="1"/>
    <col min="4608" max="4608" width="22.7109375" style="1" customWidth="1"/>
    <col min="4609" max="4609" width="23.140625" style="1" customWidth="1"/>
    <col min="4610" max="4610" width="24.7109375" style="1" customWidth="1"/>
    <col min="4611" max="4611" width="25.140625" style="1" customWidth="1"/>
    <col min="4612" max="4612" width="24.57421875" style="1" customWidth="1"/>
    <col min="4613" max="4613" width="24.7109375" style="1" customWidth="1"/>
    <col min="4614" max="4614" width="0.71875" style="1" customWidth="1"/>
    <col min="4615" max="4615" width="22.140625" style="1" customWidth="1"/>
    <col min="4616" max="4616" width="1.1484375" style="1" customWidth="1"/>
    <col min="4617" max="4617" width="3.8515625" style="1" customWidth="1"/>
    <col min="4618" max="4618" width="19.140625" style="1" customWidth="1"/>
    <col min="4619" max="4619" width="9.140625" style="1" customWidth="1"/>
    <col min="4620" max="4620" width="22.28125" style="1" customWidth="1"/>
    <col min="4621" max="4621" width="105.140625" style="1" customWidth="1"/>
    <col min="4622" max="4856" width="9.140625" style="1" customWidth="1"/>
    <col min="4857" max="4857" width="1.28515625" style="1" customWidth="1"/>
    <col min="4858" max="4858" width="83.140625" style="1" customWidth="1"/>
    <col min="4859" max="4859" width="21.00390625" style="1" customWidth="1"/>
    <col min="4860" max="4860" width="19.8515625" style="1" customWidth="1"/>
    <col min="4861" max="4861" width="21.140625" style="1" customWidth="1"/>
    <col min="4862" max="4862" width="22.140625" style="1" customWidth="1"/>
    <col min="4863" max="4863" width="22.421875" style="1" customWidth="1"/>
    <col min="4864" max="4864" width="22.7109375" style="1" customWidth="1"/>
    <col min="4865" max="4865" width="23.140625" style="1" customWidth="1"/>
    <col min="4866" max="4866" width="24.7109375" style="1" customWidth="1"/>
    <col min="4867" max="4867" width="25.140625" style="1" customWidth="1"/>
    <col min="4868" max="4868" width="24.57421875" style="1" customWidth="1"/>
    <col min="4869" max="4869" width="24.7109375" style="1" customWidth="1"/>
    <col min="4870" max="4870" width="0.71875" style="1" customWidth="1"/>
    <col min="4871" max="4871" width="22.140625" style="1" customWidth="1"/>
    <col min="4872" max="4872" width="1.1484375" style="1" customWidth="1"/>
    <col min="4873" max="4873" width="3.8515625" style="1" customWidth="1"/>
    <col min="4874" max="4874" width="19.140625" style="1" customWidth="1"/>
    <col min="4875" max="4875" width="9.140625" style="1" customWidth="1"/>
    <col min="4876" max="4876" width="22.28125" style="1" customWidth="1"/>
    <col min="4877" max="4877" width="105.140625" style="1" customWidth="1"/>
    <col min="4878" max="5112" width="9.140625" style="1" customWidth="1"/>
    <col min="5113" max="5113" width="1.28515625" style="1" customWidth="1"/>
    <col min="5114" max="5114" width="83.140625" style="1" customWidth="1"/>
    <col min="5115" max="5115" width="21.00390625" style="1" customWidth="1"/>
    <col min="5116" max="5116" width="19.8515625" style="1" customWidth="1"/>
    <col min="5117" max="5117" width="21.140625" style="1" customWidth="1"/>
    <col min="5118" max="5118" width="22.140625" style="1" customWidth="1"/>
    <col min="5119" max="5119" width="22.421875" style="1" customWidth="1"/>
    <col min="5120" max="5120" width="22.7109375" style="1" customWidth="1"/>
    <col min="5121" max="5121" width="23.140625" style="1" customWidth="1"/>
    <col min="5122" max="5122" width="24.7109375" style="1" customWidth="1"/>
    <col min="5123" max="5123" width="25.140625" style="1" customWidth="1"/>
    <col min="5124" max="5124" width="24.57421875" style="1" customWidth="1"/>
    <col min="5125" max="5125" width="24.7109375" style="1" customWidth="1"/>
    <col min="5126" max="5126" width="0.71875" style="1" customWidth="1"/>
    <col min="5127" max="5127" width="22.140625" style="1" customWidth="1"/>
    <col min="5128" max="5128" width="1.1484375" style="1" customWidth="1"/>
    <col min="5129" max="5129" width="3.8515625" style="1" customWidth="1"/>
    <col min="5130" max="5130" width="19.140625" style="1" customWidth="1"/>
    <col min="5131" max="5131" width="9.140625" style="1" customWidth="1"/>
    <col min="5132" max="5132" width="22.28125" style="1" customWidth="1"/>
    <col min="5133" max="5133" width="105.140625" style="1" customWidth="1"/>
    <col min="5134" max="5368" width="9.140625" style="1" customWidth="1"/>
    <col min="5369" max="5369" width="1.28515625" style="1" customWidth="1"/>
    <col min="5370" max="5370" width="83.140625" style="1" customWidth="1"/>
    <col min="5371" max="5371" width="21.00390625" style="1" customWidth="1"/>
    <col min="5372" max="5372" width="19.8515625" style="1" customWidth="1"/>
    <col min="5373" max="5373" width="21.140625" style="1" customWidth="1"/>
    <col min="5374" max="5374" width="22.140625" style="1" customWidth="1"/>
    <col min="5375" max="5375" width="22.421875" style="1" customWidth="1"/>
    <col min="5376" max="5376" width="22.7109375" style="1" customWidth="1"/>
    <col min="5377" max="5377" width="23.140625" style="1" customWidth="1"/>
    <col min="5378" max="5378" width="24.7109375" style="1" customWidth="1"/>
    <col min="5379" max="5379" width="25.140625" style="1" customWidth="1"/>
    <col min="5380" max="5380" width="24.57421875" style="1" customWidth="1"/>
    <col min="5381" max="5381" width="24.7109375" style="1" customWidth="1"/>
    <col min="5382" max="5382" width="0.71875" style="1" customWidth="1"/>
    <col min="5383" max="5383" width="22.140625" style="1" customWidth="1"/>
    <col min="5384" max="5384" width="1.1484375" style="1" customWidth="1"/>
    <col min="5385" max="5385" width="3.8515625" style="1" customWidth="1"/>
    <col min="5386" max="5386" width="19.140625" style="1" customWidth="1"/>
    <col min="5387" max="5387" width="9.140625" style="1" customWidth="1"/>
    <col min="5388" max="5388" width="22.28125" style="1" customWidth="1"/>
    <col min="5389" max="5389" width="105.140625" style="1" customWidth="1"/>
    <col min="5390" max="5624" width="9.140625" style="1" customWidth="1"/>
    <col min="5625" max="5625" width="1.28515625" style="1" customWidth="1"/>
    <col min="5626" max="5626" width="83.140625" style="1" customWidth="1"/>
    <col min="5627" max="5627" width="21.00390625" style="1" customWidth="1"/>
    <col min="5628" max="5628" width="19.8515625" style="1" customWidth="1"/>
    <col min="5629" max="5629" width="21.140625" style="1" customWidth="1"/>
    <col min="5630" max="5630" width="22.140625" style="1" customWidth="1"/>
    <col min="5631" max="5631" width="22.421875" style="1" customWidth="1"/>
    <col min="5632" max="5632" width="22.7109375" style="1" customWidth="1"/>
    <col min="5633" max="5633" width="23.140625" style="1" customWidth="1"/>
    <col min="5634" max="5634" width="24.7109375" style="1" customWidth="1"/>
    <col min="5635" max="5635" width="25.140625" style="1" customWidth="1"/>
    <col min="5636" max="5636" width="24.57421875" style="1" customWidth="1"/>
    <col min="5637" max="5637" width="24.7109375" style="1" customWidth="1"/>
    <col min="5638" max="5638" width="0.71875" style="1" customWidth="1"/>
    <col min="5639" max="5639" width="22.140625" style="1" customWidth="1"/>
    <col min="5640" max="5640" width="1.1484375" style="1" customWidth="1"/>
    <col min="5641" max="5641" width="3.8515625" style="1" customWidth="1"/>
    <col min="5642" max="5642" width="19.140625" style="1" customWidth="1"/>
    <col min="5643" max="5643" width="9.140625" style="1" customWidth="1"/>
    <col min="5644" max="5644" width="22.28125" style="1" customWidth="1"/>
    <col min="5645" max="5645" width="105.140625" style="1" customWidth="1"/>
    <col min="5646" max="5880" width="9.140625" style="1" customWidth="1"/>
    <col min="5881" max="5881" width="1.28515625" style="1" customWidth="1"/>
    <col min="5882" max="5882" width="83.140625" style="1" customWidth="1"/>
    <col min="5883" max="5883" width="21.00390625" style="1" customWidth="1"/>
    <col min="5884" max="5884" width="19.8515625" style="1" customWidth="1"/>
    <col min="5885" max="5885" width="21.140625" style="1" customWidth="1"/>
    <col min="5886" max="5886" width="22.140625" style="1" customWidth="1"/>
    <col min="5887" max="5887" width="22.421875" style="1" customWidth="1"/>
    <col min="5888" max="5888" width="22.7109375" style="1" customWidth="1"/>
    <col min="5889" max="5889" width="23.140625" style="1" customWidth="1"/>
    <col min="5890" max="5890" width="24.7109375" style="1" customWidth="1"/>
    <col min="5891" max="5891" width="25.140625" style="1" customWidth="1"/>
    <col min="5892" max="5892" width="24.57421875" style="1" customWidth="1"/>
    <col min="5893" max="5893" width="24.7109375" style="1" customWidth="1"/>
    <col min="5894" max="5894" width="0.71875" style="1" customWidth="1"/>
    <col min="5895" max="5895" width="22.140625" style="1" customWidth="1"/>
    <col min="5896" max="5896" width="1.1484375" style="1" customWidth="1"/>
    <col min="5897" max="5897" width="3.8515625" style="1" customWidth="1"/>
    <col min="5898" max="5898" width="19.140625" style="1" customWidth="1"/>
    <col min="5899" max="5899" width="9.140625" style="1" customWidth="1"/>
    <col min="5900" max="5900" width="22.28125" style="1" customWidth="1"/>
    <col min="5901" max="5901" width="105.140625" style="1" customWidth="1"/>
    <col min="5902" max="6136" width="9.140625" style="1" customWidth="1"/>
    <col min="6137" max="6137" width="1.28515625" style="1" customWidth="1"/>
    <col min="6138" max="6138" width="83.140625" style="1" customWidth="1"/>
    <col min="6139" max="6139" width="21.00390625" style="1" customWidth="1"/>
    <col min="6140" max="6140" width="19.8515625" style="1" customWidth="1"/>
    <col min="6141" max="6141" width="21.140625" style="1" customWidth="1"/>
    <col min="6142" max="6142" width="22.140625" style="1" customWidth="1"/>
    <col min="6143" max="6143" width="22.421875" style="1" customWidth="1"/>
    <col min="6144" max="6144" width="22.7109375" style="1" customWidth="1"/>
    <col min="6145" max="6145" width="23.140625" style="1" customWidth="1"/>
    <col min="6146" max="6146" width="24.7109375" style="1" customWidth="1"/>
    <col min="6147" max="6147" width="25.140625" style="1" customWidth="1"/>
    <col min="6148" max="6148" width="24.57421875" style="1" customWidth="1"/>
    <col min="6149" max="6149" width="24.7109375" style="1" customWidth="1"/>
    <col min="6150" max="6150" width="0.71875" style="1" customWidth="1"/>
    <col min="6151" max="6151" width="22.140625" style="1" customWidth="1"/>
    <col min="6152" max="6152" width="1.1484375" style="1" customWidth="1"/>
    <col min="6153" max="6153" width="3.8515625" style="1" customWidth="1"/>
    <col min="6154" max="6154" width="19.140625" style="1" customWidth="1"/>
    <col min="6155" max="6155" width="9.140625" style="1" customWidth="1"/>
    <col min="6156" max="6156" width="22.28125" style="1" customWidth="1"/>
    <col min="6157" max="6157" width="105.140625" style="1" customWidth="1"/>
    <col min="6158" max="6392" width="9.140625" style="1" customWidth="1"/>
    <col min="6393" max="6393" width="1.28515625" style="1" customWidth="1"/>
    <col min="6394" max="6394" width="83.140625" style="1" customWidth="1"/>
    <col min="6395" max="6395" width="21.00390625" style="1" customWidth="1"/>
    <col min="6396" max="6396" width="19.8515625" style="1" customWidth="1"/>
    <col min="6397" max="6397" width="21.140625" style="1" customWidth="1"/>
    <col min="6398" max="6398" width="22.140625" style="1" customWidth="1"/>
    <col min="6399" max="6399" width="22.421875" style="1" customWidth="1"/>
    <col min="6400" max="6400" width="22.7109375" style="1" customWidth="1"/>
    <col min="6401" max="6401" width="23.140625" style="1" customWidth="1"/>
    <col min="6402" max="6402" width="24.7109375" style="1" customWidth="1"/>
    <col min="6403" max="6403" width="25.140625" style="1" customWidth="1"/>
    <col min="6404" max="6404" width="24.57421875" style="1" customWidth="1"/>
    <col min="6405" max="6405" width="24.7109375" style="1" customWidth="1"/>
    <col min="6406" max="6406" width="0.71875" style="1" customWidth="1"/>
    <col min="6407" max="6407" width="22.140625" style="1" customWidth="1"/>
    <col min="6408" max="6408" width="1.1484375" style="1" customWidth="1"/>
    <col min="6409" max="6409" width="3.8515625" style="1" customWidth="1"/>
    <col min="6410" max="6410" width="19.140625" style="1" customWidth="1"/>
    <col min="6411" max="6411" width="9.140625" style="1" customWidth="1"/>
    <col min="6412" max="6412" width="22.28125" style="1" customWidth="1"/>
    <col min="6413" max="6413" width="105.140625" style="1" customWidth="1"/>
    <col min="6414" max="6648" width="9.140625" style="1" customWidth="1"/>
    <col min="6649" max="6649" width="1.28515625" style="1" customWidth="1"/>
    <col min="6650" max="6650" width="83.140625" style="1" customWidth="1"/>
    <col min="6651" max="6651" width="21.00390625" style="1" customWidth="1"/>
    <col min="6652" max="6652" width="19.8515625" style="1" customWidth="1"/>
    <col min="6653" max="6653" width="21.140625" style="1" customWidth="1"/>
    <col min="6654" max="6654" width="22.140625" style="1" customWidth="1"/>
    <col min="6655" max="6655" width="22.421875" style="1" customWidth="1"/>
    <col min="6656" max="6656" width="22.7109375" style="1" customWidth="1"/>
    <col min="6657" max="6657" width="23.140625" style="1" customWidth="1"/>
    <col min="6658" max="6658" width="24.7109375" style="1" customWidth="1"/>
    <col min="6659" max="6659" width="25.140625" style="1" customWidth="1"/>
    <col min="6660" max="6660" width="24.57421875" style="1" customWidth="1"/>
    <col min="6661" max="6661" width="24.7109375" style="1" customWidth="1"/>
    <col min="6662" max="6662" width="0.71875" style="1" customWidth="1"/>
    <col min="6663" max="6663" width="22.140625" style="1" customWidth="1"/>
    <col min="6664" max="6664" width="1.1484375" style="1" customWidth="1"/>
    <col min="6665" max="6665" width="3.8515625" style="1" customWidth="1"/>
    <col min="6666" max="6666" width="19.140625" style="1" customWidth="1"/>
    <col min="6667" max="6667" width="9.140625" style="1" customWidth="1"/>
    <col min="6668" max="6668" width="22.28125" style="1" customWidth="1"/>
    <col min="6669" max="6669" width="105.140625" style="1" customWidth="1"/>
    <col min="6670" max="6904" width="9.140625" style="1" customWidth="1"/>
    <col min="6905" max="6905" width="1.28515625" style="1" customWidth="1"/>
    <col min="6906" max="6906" width="83.140625" style="1" customWidth="1"/>
    <col min="6907" max="6907" width="21.00390625" style="1" customWidth="1"/>
    <col min="6908" max="6908" width="19.8515625" style="1" customWidth="1"/>
    <col min="6909" max="6909" width="21.140625" style="1" customWidth="1"/>
    <col min="6910" max="6910" width="22.140625" style="1" customWidth="1"/>
    <col min="6911" max="6911" width="22.421875" style="1" customWidth="1"/>
    <col min="6912" max="6912" width="22.7109375" style="1" customWidth="1"/>
    <col min="6913" max="6913" width="23.140625" style="1" customWidth="1"/>
    <col min="6914" max="6914" width="24.7109375" style="1" customWidth="1"/>
    <col min="6915" max="6915" width="25.140625" style="1" customWidth="1"/>
    <col min="6916" max="6916" width="24.57421875" style="1" customWidth="1"/>
    <col min="6917" max="6917" width="24.7109375" style="1" customWidth="1"/>
    <col min="6918" max="6918" width="0.71875" style="1" customWidth="1"/>
    <col min="6919" max="6919" width="22.140625" style="1" customWidth="1"/>
    <col min="6920" max="6920" width="1.1484375" style="1" customWidth="1"/>
    <col min="6921" max="6921" width="3.8515625" style="1" customWidth="1"/>
    <col min="6922" max="6922" width="19.140625" style="1" customWidth="1"/>
    <col min="6923" max="6923" width="9.140625" style="1" customWidth="1"/>
    <col min="6924" max="6924" width="22.28125" style="1" customWidth="1"/>
    <col min="6925" max="6925" width="105.140625" style="1" customWidth="1"/>
    <col min="6926" max="7160" width="9.140625" style="1" customWidth="1"/>
    <col min="7161" max="7161" width="1.28515625" style="1" customWidth="1"/>
    <col min="7162" max="7162" width="83.140625" style="1" customWidth="1"/>
    <col min="7163" max="7163" width="21.00390625" style="1" customWidth="1"/>
    <col min="7164" max="7164" width="19.8515625" style="1" customWidth="1"/>
    <col min="7165" max="7165" width="21.140625" style="1" customWidth="1"/>
    <col min="7166" max="7166" width="22.140625" style="1" customWidth="1"/>
    <col min="7167" max="7167" width="22.421875" style="1" customWidth="1"/>
    <col min="7168" max="7168" width="22.7109375" style="1" customWidth="1"/>
    <col min="7169" max="7169" width="23.140625" style="1" customWidth="1"/>
    <col min="7170" max="7170" width="24.7109375" style="1" customWidth="1"/>
    <col min="7171" max="7171" width="25.140625" style="1" customWidth="1"/>
    <col min="7172" max="7172" width="24.57421875" style="1" customWidth="1"/>
    <col min="7173" max="7173" width="24.7109375" style="1" customWidth="1"/>
    <col min="7174" max="7174" width="0.71875" style="1" customWidth="1"/>
    <col min="7175" max="7175" width="22.140625" style="1" customWidth="1"/>
    <col min="7176" max="7176" width="1.1484375" style="1" customWidth="1"/>
    <col min="7177" max="7177" width="3.8515625" style="1" customWidth="1"/>
    <col min="7178" max="7178" width="19.140625" style="1" customWidth="1"/>
    <col min="7179" max="7179" width="9.140625" style="1" customWidth="1"/>
    <col min="7180" max="7180" width="22.28125" style="1" customWidth="1"/>
    <col min="7181" max="7181" width="105.140625" style="1" customWidth="1"/>
    <col min="7182" max="7416" width="9.140625" style="1" customWidth="1"/>
    <col min="7417" max="7417" width="1.28515625" style="1" customWidth="1"/>
    <col min="7418" max="7418" width="83.140625" style="1" customWidth="1"/>
    <col min="7419" max="7419" width="21.00390625" style="1" customWidth="1"/>
    <col min="7420" max="7420" width="19.8515625" style="1" customWidth="1"/>
    <col min="7421" max="7421" width="21.140625" style="1" customWidth="1"/>
    <col min="7422" max="7422" width="22.140625" style="1" customWidth="1"/>
    <col min="7423" max="7423" width="22.421875" style="1" customWidth="1"/>
    <col min="7424" max="7424" width="22.7109375" style="1" customWidth="1"/>
    <col min="7425" max="7425" width="23.140625" style="1" customWidth="1"/>
    <col min="7426" max="7426" width="24.7109375" style="1" customWidth="1"/>
    <col min="7427" max="7427" width="25.140625" style="1" customWidth="1"/>
    <col min="7428" max="7428" width="24.57421875" style="1" customWidth="1"/>
    <col min="7429" max="7429" width="24.7109375" style="1" customWidth="1"/>
    <col min="7430" max="7430" width="0.71875" style="1" customWidth="1"/>
    <col min="7431" max="7431" width="22.140625" style="1" customWidth="1"/>
    <col min="7432" max="7432" width="1.1484375" style="1" customWidth="1"/>
    <col min="7433" max="7433" width="3.8515625" style="1" customWidth="1"/>
    <col min="7434" max="7434" width="19.140625" style="1" customWidth="1"/>
    <col min="7435" max="7435" width="9.140625" style="1" customWidth="1"/>
    <col min="7436" max="7436" width="22.28125" style="1" customWidth="1"/>
    <col min="7437" max="7437" width="105.140625" style="1" customWidth="1"/>
    <col min="7438" max="7672" width="9.140625" style="1" customWidth="1"/>
    <col min="7673" max="7673" width="1.28515625" style="1" customWidth="1"/>
    <col min="7674" max="7674" width="83.140625" style="1" customWidth="1"/>
    <col min="7675" max="7675" width="21.00390625" style="1" customWidth="1"/>
    <col min="7676" max="7676" width="19.8515625" style="1" customWidth="1"/>
    <col min="7677" max="7677" width="21.140625" style="1" customWidth="1"/>
    <col min="7678" max="7678" width="22.140625" style="1" customWidth="1"/>
    <col min="7679" max="7679" width="22.421875" style="1" customWidth="1"/>
    <col min="7680" max="7680" width="22.7109375" style="1" customWidth="1"/>
    <col min="7681" max="7681" width="23.140625" style="1" customWidth="1"/>
    <col min="7682" max="7682" width="24.7109375" style="1" customWidth="1"/>
    <col min="7683" max="7683" width="25.140625" style="1" customWidth="1"/>
    <col min="7684" max="7684" width="24.57421875" style="1" customWidth="1"/>
    <col min="7685" max="7685" width="24.7109375" style="1" customWidth="1"/>
    <col min="7686" max="7686" width="0.71875" style="1" customWidth="1"/>
    <col min="7687" max="7687" width="22.140625" style="1" customWidth="1"/>
    <col min="7688" max="7688" width="1.1484375" style="1" customWidth="1"/>
    <col min="7689" max="7689" width="3.8515625" style="1" customWidth="1"/>
    <col min="7690" max="7690" width="19.140625" style="1" customWidth="1"/>
    <col min="7691" max="7691" width="9.140625" style="1" customWidth="1"/>
    <col min="7692" max="7692" width="22.28125" style="1" customWidth="1"/>
    <col min="7693" max="7693" width="105.140625" style="1" customWidth="1"/>
    <col min="7694" max="7928" width="9.140625" style="1" customWidth="1"/>
    <col min="7929" max="7929" width="1.28515625" style="1" customWidth="1"/>
    <col min="7930" max="7930" width="83.140625" style="1" customWidth="1"/>
    <col min="7931" max="7931" width="21.00390625" style="1" customWidth="1"/>
    <col min="7932" max="7932" width="19.8515625" style="1" customWidth="1"/>
    <col min="7933" max="7933" width="21.140625" style="1" customWidth="1"/>
    <col min="7934" max="7934" width="22.140625" style="1" customWidth="1"/>
    <col min="7935" max="7935" width="22.421875" style="1" customWidth="1"/>
    <col min="7936" max="7936" width="22.7109375" style="1" customWidth="1"/>
    <col min="7937" max="7937" width="23.140625" style="1" customWidth="1"/>
    <col min="7938" max="7938" width="24.7109375" style="1" customWidth="1"/>
    <col min="7939" max="7939" width="25.140625" style="1" customWidth="1"/>
    <col min="7940" max="7940" width="24.57421875" style="1" customWidth="1"/>
    <col min="7941" max="7941" width="24.7109375" style="1" customWidth="1"/>
    <col min="7942" max="7942" width="0.71875" style="1" customWidth="1"/>
    <col min="7943" max="7943" width="22.140625" style="1" customWidth="1"/>
    <col min="7944" max="7944" width="1.1484375" style="1" customWidth="1"/>
    <col min="7945" max="7945" width="3.8515625" style="1" customWidth="1"/>
    <col min="7946" max="7946" width="19.140625" style="1" customWidth="1"/>
    <col min="7947" max="7947" width="9.140625" style="1" customWidth="1"/>
    <col min="7948" max="7948" width="22.28125" style="1" customWidth="1"/>
    <col min="7949" max="7949" width="105.140625" style="1" customWidth="1"/>
    <col min="7950" max="8184" width="9.140625" style="1" customWidth="1"/>
    <col min="8185" max="8185" width="1.28515625" style="1" customWidth="1"/>
    <col min="8186" max="8186" width="83.140625" style="1" customWidth="1"/>
    <col min="8187" max="8187" width="21.00390625" style="1" customWidth="1"/>
    <col min="8188" max="8188" width="19.8515625" style="1" customWidth="1"/>
    <col min="8189" max="8189" width="21.140625" style="1" customWidth="1"/>
    <col min="8190" max="8190" width="22.140625" style="1" customWidth="1"/>
    <col min="8191" max="8191" width="22.421875" style="1" customWidth="1"/>
    <col min="8192" max="8192" width="22.7109375" style="1" customWidth="1"/>
    <col min="8193" max="8193" width="23.140625" style="1" customWidth="1"/>
    <col min="8194" max="8194" width="24.7109375" style="1" customWidth="1"/>
    <col min="8195" max="8195" width="25.140625" style="1" customWidth="1"/>
    <col min="8196" max="8196" width="24.57421875" style="1" customWidth="1"/>
    <col min="8197" max="8197" width="24.7109375" style="1" customWidth="1"/>
    <col min="8198" max="8198" width="0.71875" style="1" customWidth="1"/>
    <col min="8199" max="8199" width="22.140625" style="1" customWidth="1"/>
    <col min="8200" max="8200" width="1.1484375" style="1" customWidth="1"/>
    <col min="8201" max="8201" width="3.8515625" style="1" customWidth="1"/>
    <col min="8202" max="8202" width="19.140625" style="1" customWidth="1"/>
    <col min="8203" max="8203" width="9.140625" style="1" customWidth="1"/>
    <col min="8204" max="8204" width="22.28125" style="1" customWidth="1"/>
    <col min="8205" max="8205" width="105.140625" style="1" customWidth="1"/>
    <col min="8206" max="8440" width="9.140625" style="1" customWidth="1"/>
    <col min="8441" max="8441" width="1.28515625" style="1" customWidth="1"/>
    <col min="8442" max="8442" width="83.140625" style="1" customWidth="1"/>
    <col min="8443" max="8443" width="21.00390625" style="1" customWidth="1"/>
    <col min="8444" max="8444" width="19.8515625" style="1" customWidth="1"/>
    <col min="8445" max="8445" width="21.140625" style="1" customWidth="1"/>
    <col min="8446" max="8446" width="22.140625" style="1" customWidth="1"/>
    <col min="8447" max="8447" width="22.421875" style="1" customWidth="1"/>
    <col min="8448" max="8448" width="22.7109375" style="1" customWidth="1"/>
    <col min="8449" max="8449" width="23.140625" style="1" customWidth="1"/>
    <col min="8450" max="8450" width="24.7109375" style="1" customWidth="1"/>
    <col min="8451" max="8451" width="25.140625" style="1" customWidth="1"/>
    <col min="8452" max="8452" width="24.57421875" style="1" customWidth="1"/>
    <col min="8453" max="8453" width="24.7109375" style="1" customWidth="1"/>
    <col min="8454" max="8454" width="0.71875" style="1" customWidth="1"/>
    <col min="8455" max="8455" width="22.140625" style="1" customWidth="1"/>
    <col min="8456" max="8456" width="1.1484375" style="1" customWidth="1"/>
    <col min="8457" max="8457" width="3.8515625" style="1" customWidth="1"/>
    <col min="8458" max="8458" width="19.140625" style="1" customWidth="1"/>
    <col min="8459" max="8459" width="9.140625" style="1" customWidth="1"/>
    <col min="8460" max="8460" width="22.28125" style="1" customWidth="1"/>
    <col min="8461" max="8461" width="105.140625" style="1" customWidth="1"/>
    <col min="8462" max="8696" width="9.140625" style="1" customWidth="1"/>
    <col min="8697" max="8697" width="1.28515625" style="1" customWidth="1"/>
    <col min="8698" max="8698" width="83.140625" style="1" customWidth="1"/>
    <col min="8699" max="8699" width="21.00390625" style="1" customWidth="1"/>
    <col min="8700" max="8700" width="19.8515625" style="1" customWidth="1"/>
    <col min="8701" max="8701" width="21.140625" style="1" customWidth="1"/>
    <col min="8702" max="8702" width="22.140625" style="1" customWidth="1"/>
    <col min="8703" max="8703" width="22.421875" style="1" customWidth="1"/>
    <col min="8704" max="8704" width="22.7109375" style="1" customWidth="1"/>
    <col min="8705" max="8705" width="23.140625" style="1" customWidth="1"/>
    <col min="8706" max="8706" width="24.7109375" style="1" customWidth="1"/>
    <col min="8707" max="8707" width="25.140625" style="1" customWidth="1"/>
    <col min="8708" max="8708" width="24.57421875" style="1" customWidth="1"/>
    <col min="8709" max="8709" width="24.7109375" style="1" customWidth="1"/>
    <col min="8710" max="8710" width="0.71875" style="1" customWidth="1"/>
    <col min="8711" max="8711" width="22.140625" style="1" customWidth="1"/>
    <col min="8712" max="8712" width="1.1484375" style="1" customWidth="1"/>
    <col min="8713" max="8713" width="3.8515625" style="1" customWidth="1"/>
    <col min="8714" max="8714" width="19.140625" style="1" customWidth="1"/>
    <col min="8715" max="8715" width="9.140625" style="1" customWidth="1"/>
    <col min="8716" max="8716" width="22.28125" style="1" customWidth="1"/>
    <col min="8717" max="8717" width="105.140625" style="1" customWidth="1"/>
    <col min="8718" max="8952" width="9.140625" style="1" customWidth="1"/>
    <col min="8953" max="8953" width="1.28515625" style="1" customWidth="1"/>
    <col min="8954" max="8954" width="83.140625" style="1" customWidth="1"/>
    <col min="8955" max="8955" width="21.00390625" style="1" customWidth="1"/>
    <col min="8956" max="8956" width="19.8515625" style="1" customWidth="1"/>
    <col min="8957" max="8957" width="21.140625" style="1" customWidth="1"/>
    <col min="8958" max="8958" width="22.140625" style="1" customWidth="1"/>
    <col min="8959" max="8959" width="22.421875" style="1" customWidth="1"/>
    <col min="8960" max="8960" width="22.7109375" style="1" customWidth="1"/>
    <col min="8961" max="8961" width="23.140625" style="1" customWidth="1"/>
    <col min="8962" max="8962" width="24.7109375" style="1" customWidth="1"/>
    <col min="8963" max="8963" width="25.140625" style="1" customWidth="1"/>
    <col min="8964" max="8964" width="24.57421875" style="1" customWidth="1"/>
    <col min="8965" max="8965" width="24.7109375" style="1" customWidth="1"/>
    <col min="8966" max="8966" width="0.71875" style="1" customWidth="1"/>
    <col min="8967" max="8967" width="22.140625" style="1" customWidth="1"/>
    <col min="8968" max="8968" width="1.1484375" style="1" customWidth="1"/>
    <col min="8969" max="8969" width="3.8515625" style="1" customWidth="1"/>
    <col min="8970" max="8970" width="19.140625" style="1" customWidth="1"/>
    <col min="8971" max="8971" width="9.140625" style="1" customWidth="1"/>
    <col min="8972" max="8972" width="22.28125" style="1" customWidth="1"/>
    <col min="8973" max="8973" width="105.140625" style="1" customWidth="1"/>
    <col min="8974" max="9208" width="9.140625" style="1" customWidth="1"/>
    <col min="9209" max="9209" width="1.28515625" style="1" customWidth="1"/>
    <col min="9210" max="9210" width="83.140625" style="1" customWidth="1"/>
    <col min="9211" max="9211" width="21.00390625" style="1" customWidth="1"/>
    <col min="9212" max="9212" width="19.8515625" style="1" customWidth="1"/>
    <col min="9213" max="9213" width="21.140625" style="1" customWidth="1"/>
    <col min="9214" max="9214" width="22.140625" style="1" customWidth="1"/>
    <col min="9215" max="9215" width="22.421875" style="1" customWidth="1"/>
    <col min="9216" max="9216" width="22.7109375" style="1" customWidth="1"/>
    <col min="9217" max="9217" width="23.140625" style="1" customWidth="1"/>
    <col min="9218" max="9218" width="24.7109375" style="1" customWidth="1"/>
    <col min="9219" max="9219" width="25.140625" style="1" customWidth="1"/>
    <col min="9220" max="9220" width="24.57421875" style="1" customWidth="1"/>
    <col min="9221" max="9221" width="24.7109375" style="1" customWidth="1"/>
    <col min="9222" max="9222" width="0.71875" style="1" customWidth="1"/>
    <col min="9223" max="9223" width="22.140625" style="1" customWidth="1"/>
    <col min="9224" max="9224" width="1.1484375" style="1" customWidth="1"/>
    <col min="9225" max="9225" width="3.8515625" style="1" customWidth="1"/>
    <col min="9226" max="9226" width="19.140625" style="1" customWidth="1"/>
    <col min="9227" max="9227" width="9.140625" style="1" customWidth="1"/>
    <col min="9228" max="9228" width="22.28125" style="1" customWidth="1"/>
    <col min="9229" max="9229" width="105.140625" style="1" customWidth="1"/>
    <col min="9230" max="9464" width="9.140625" style="1" customWidth="1"/>
    <col min="9465" max="9465" width="1.28515625" style="1" customWidth="1"/>
    <col min="9466" max="9466" width="83.140625" style="1" customWidth="1"/>
    <col min="9467" max="9467" width="21.00390625" style="1" customWidth="1"/>
    <col min="9468" max="9468" width="19.8515625" style="1" customWidth="1"/>
    <col min="9469" max="9469" width="21.140625" style="1" customWidth="1"/>
    <col min="9470" max="9470" width="22.140625" style="1" customWidth="1"/>
    <col min="9471" max="9471" width="22.421875" style="1" customWidth="1"/>
    <col min="9472" max="9472" width="22.7109375" style="1" customWidth="1"/>
    <col min="9473" max="9473" width="23.140625" style="1" customWidth="1"/>
    <col min="9474" max="9474" width="24.7109375" style="1" customWidth="1"/>
    <col min="9475" max="9475" width="25.140625" style="1" customWidth="1"/>
    <col min="9476" max="9476" width="24.57421875" style="1" customWidth="1"/>
    <col min="9477" max="9477" width="24.7109375" style="1" customWidth="1"/>
    <col min="9478" max="9478" width="0.71875" style="1" customWidth="1"/>
    <col min="9479" max="9479" width="22.140625" style="1" customWidth="1"/>
    <col min="9480" max="9480" width="1.1484375" style="1" customWidth="1"/>
    <col min="9481" max="9481" width="3.8515625" style="1" customWidth="1"/>
    <col min="9482" max="9482" width="19.140625" style="1" customWidth="1"/>
    <col min="9483" max="9483" width="9.140625" style="1" customWidth="1"/>
    <col min="9484" max="9484" width="22.28125" style="1" customWidth="1"/>
    <col min="9485" max="9485" width="105.140625" style="1" customWidth="1"/>
    <col min="9486" max="9720" width="9.140625" style="1" customWidth="1"/>
    <col min="9721" max="9721" width="1.28515625" style="1" customWidth="1"/>
    <col min="9722" max="9722" width="83.140625" style="1" customWidth="1"/>
    <col min="9723" max="9723" width="21.00390625" style="1" customWidth="1"/>
    <col min="9724" max="9724" width="19.8515625" style="1" customWidth="1"/>
    <col min="9725" max="9725" width="21.140625" style="1" customWidth="1"/>
    <col min="9726" max="9726" width="22.140625" style="1" customWidth="1"/>
    <col min="9727" max="9727" width="22.421875" style="1" customWidth="1"/>
    <col min="9728" max="9728" width="22.7109375" style="1" customWidth="1"/>
    <col min="9729" max="9729" width="23.140625" style="1" customWidth="1"/>
    <col min="9730" max="9730" width="24.7109375" style="1" customWidth="1"/>
    <col min="9731" max="9731" width="25.140625" style="1" customWidth="1"/>
    <col min="9732" max="9732" width="24.57421875" style="1" customWidth="1"/>
    <col min="9733" max="9733" width="24.7109375" style="1" customWidth="1"/>
    <col min="9734" max="9734" width="0.71875" style="1" customWidth="1"/>
    <col min="9735" max="9735" width="22.140625" style="1" customWidth="1"/>
    <col min="9736" max="9736" width="1.1484375" style="1" customWidth="1"/>
    <col min="9737" max="9737" width="3.8515625" style="1" customWidth="1"/>
    <col min="9738" max="9738" width="19.140625" style="1" customWidth="1"/>
    <col min="9739" max="9739" width="9.140625" style="1" customWidth="1"/>
    <col min="9740" max="9740" width="22.28125" style="1" customWidth="1"/>
    <col min="9741" max="9741" width="105.140625" style="1" customWidth="1"/>
    <col min="9742" max="9976" width="9.140625" style="1" customWidth="1"/>
    <col min="9977" max="9977" width="1.28515625" style="1" customWidth="1"/>
    <col min="9978" max="9978" width="83.140625" style="1" customWidth="1"/>
    <col min="9979" max="9979" width="21.00390625" style="1" customWidth="1"/>
    <col min="9980" max="9980" width="19.8515625" style="1" customWidth="1"/>
    <col min="9981" max="9981" width="21.140625" style="1" customWidth="1"/>
    <col min="9982" max="9982" width="22.140625" style="1" customWidth="1"/>
    <col min="9983" max="9983" width="22.421875" style="1" customWidth="1"/>
    <col min="9984" max="9984" width="22.7109375" style="1" customWidth="1"/>
    <col min="9985" max="9985" width="23.140625" style="1" customWidth="1"/>
    <col min="9986" max="9986" width="24.7109375" style="1" customWidth="1"/>
    <col min="9987" max="9987" width="25.140625" style="1" customWidth="1"/>
    <col min="9988" max="9988" width="24.57421875" style="1" customWidth="1"/>
    <col min="9989" max="9989" width="24.7109375" style="1" customWidth="1"/>
    <col min="9990" max="9990" width="0.71875" style="1" customWidth="1"/>
    <col min="9991" max="9991" width="22.140625" style="1" customWidth="1"/>
    <col min="9992" max="9992" width="1.1484375" style="1" customWidth="1"/>
    <col min="9993" max="9993" width="3.8515625" style="1" customWidth="1"/>
    <col min="9994" max="9994" width="19.140625" style="1" customWidth="1"/>
    <col min="9995" max="9995" width="9.140625" style="1" customWidth="1"/>
    <col min="9996" max="9996" width="22.28125" style="1" customWidth="1"/>
    <col min="9997" max="9997" width="105.140625" style="1" customWidth="1"/>
    <col min="9998" max="10232" width="9.140625" style="1" customWidth="1"/>
    <col min="10233" max="10233" width="1.28515625" style="1" customWidth="1"/>
    <col min="10234" max="10234" width="83.140625" style="1" customWidth="1"/>
    <col min="10235" max="10235" width="21.00390625" style="1" customWidth="1"/>
    <col min="10236" max="10236" width="19.8515625" style="1" customWidth="1"/>
    <col min="10237" max="10237" width="21.140625" style="1" customWidth="1"/>
    <col min="10238" max="10238" width="22.140625" style="1" customWidth="1"/>
    <col min="10239" max="10239" width="22.421875" style="1" customWidth="1"/>
    <col min="10240" max="10240" width="22.7109375" style="1" customWidth="1"/>
    <col min="10241" max="10241" width="23.140625" style="1" customWidth="1"/>
    <col min="10242" max="10242" width="24.7109375" style="1" customWidth="1"/>
    <col min="10243" max="10243" width="25.140625" style="1" customWidth="1"/>
    <col min="10244" max="10244" width="24.57421875" style="1" customWidth="1"/>
    <col min="10245" max="10245" width="24.7109375" style="1" customWidth="1"/>
    <col min="10246" max="10246" width="0.71875" style="1" customWidth="1"/>
    <col min="10247" max="10247" width="22.140625" style="1" customWidth="1"/>
    <col min="10248" max="10248" width="1.1484375" style="1" customWidth="1"/>
    <col min="10249" max="10249" width="3.8515625" style="1" customWidth="1"/>
    <col min="10250" max="10250" width="19.140625" style="1" customWidth="1"/>
    <col min="10251" max="10251" width="9.140625" style="1" customWidth="1"/>
    <col min="10252" max="10252" width="22.28125" style="1" customWidth="1"/>
    <col min="10253" max="10253" width="105.140625" style="1" customWidth="1"/>
    <col min="10254" max="10488" width="9.140625" style="1" customWidth="1"/>
    <col min="10489" max="10489" width="1.28515625" style="1" customWidth="1"/>
    <col min="10490" max="10490" width="83.140625" style="1" customWidth="1"/>
    <col min="10491" max="10491" width="21.00390625" style="1" customWidth="1"/>
    <col min="10492" max="10492" width="19.8515625" style="1" customWidth="1"/>
    <col min="10493" max="10493" width="21.140625" style="1" customWidth="1"/>
    <col min="10494" max="10494" width="22.140625" style="1" customWidth="1"/>
    <col min="10495" max="10495" width="22.421875" style="1" customWidth="1"/>
    <col min="10496" max="10496" width="22.7109375" style="1" customWidth="1"/>
    <col min="10497" max="10497" width="23.140625" style="1" customWidth="1"/>
    <col min="10498" max="10498" width="24.7109375" style="1" customWidth="1"/>
    <col min="10499" max="10499" width="25.140625" style="1" customWidth="1"/>
    <col min="10500" max="10500" width="24.57421875" style="1" customWidth="1"/>
    <col min="10501" max="10501" width="24.7109375" style="1" customWidth="1"/>
    <col min="10502" max="10502" width="0.71875" style="1" customWidth="1"/>
    <col min="10503" max="10503" width="22.140625" style="1" customWidth="1"/>
    <col min="10504" max="10504" width="1.1484375" style="1" customWidth="1"/>
    <col min="10505" max="10505" width="3.8515625" style="1" customWidth="1"/>
    <col min="10506" max="10506" width="19.140625" style="1" customWidth="1"/>
    <col min="10507" max="10507" width="9.140625" style="1" customWidth="1"/>
    <col min="10508" max="10508" width="22.28125" style="1" customWidth="1"/>
    <col min="10509" max="10509" width="105.140625" style="1" customWidth="1"/>
    <col min="10510" max="10744" width="9.140625" style="1" customWidth="1"/>
    <col min="10745" max="10745" width="1.28515625" style="1" customWidth="1"/>
    <col min="10746" max="10746" width="83.140625" style="1" customWidth="1"/>
    <col min="10747" max="10747" width="21.00390625" style="1" customWidth="1"/>
    <col min="10748" max="10748" width="19.8515625" style="1" customWidth="1"/>
    <col min="10749" max="10749" width="21.140625" style="1" customWidth="1"/>
    <col min="10750" max="10750" width="22.140625" style="1" customWidth="1"/>
    <col min="10751" max="10751" width="22.421875" style="1" customWidth="1"/>
    <col min="10752" max="10752" width="22.7109375" style="1" customWidth="1"/>
    <col min="10753" max="10753" width="23.140625" style="1" customWidth="1"/>
    <col min="10754" max="10754" width="24.7109375" style="1" customWidth="1"/>
    <col min="10755" max="10755" width="25.140625" style="1" customWidth="1"/>
    <col min="10756" max="10756" width="24.57421875" style="1" customWidth="1"/>
    <col min="10757" max="10757" width="24.7109375" style="1" customWidth="1"/>
    <col min="10758" max="10758" width="0.71875" style="1" customWidth="1"/>
    <col min="10759" max="10759" width="22.140625" style="1" customWidth="1"/>
    <col min="10760" max="10760" width="1.1484375" style="1" customWidth="1"/>
    <col min="10761" max="10761" width="3.8515625" style="1" customWidth="1"/>
    <col min="10762" max="10762" width="19.140625" style="1" customWidth="1"/>
    <col min="10763" max="10763" width="9.140625" style="1" customWidth="1"/>
    <col min="10764" max="10764" width="22.28125" style="1" customWidth="1"/>
    <col min="10765" max="10765" width="105.140625" style="1" customWidth="1"/>
    <col min="10766" max="11000" width="9.140625" style="1" customWidth="1"/>
    <col min="11001" max="11001" width="1.28515625" style="1" customWidth="1"/>
    <col min="11002" max="11002" width="83.140625" style="1" customWidth="1"/>
    <col min="11003" max="11003" width="21.00390625" style="1" customWidth="1"/>
    <col min="11004" max="11004" width="19.8515625" style="1" customWidth="1"/>
    <col min="11005" max="11005" width="21.140625" style="1" customWidth="1"/>
    <col min="11006" max="11006" width="22.140625" style="1" customWidth="1"/>
    <col min="11007" max="11007" width="22.421875" style="1" customWidth="1"/>
    <col min="11008" max="11008" width="22.7109375" style="1" customWidth="1"/>
    <col min="11009" max="11009" width="23.140625" style="1" customWidth="1"/>
    <col min="11010" max="11010" width="24.7109375" style="1" customWidth="1"/>
    <col min="11011" max="11011" width="25.140625" style="1" customWidth="1"/>
    <col min="11012" max="11012" width="24.57421875" style="1" customWidth="1"/>
    <col min="11013" max="11013" width="24.7109375" style="1" customWidth="1"/>
    <col min="11014" max="11014" width="0.71875" style="1" customWidth="1"/>
    <col min="11015" max="11015" width="22.140625" style="1" customWidth="1"/>
    <col min="11016" max="11016" width="1.1484375" style="1" customWidth="1"/>
    <col min="11017" max="11017" width="3.8515625" style="1" customWidth="1"/>
    <col min="11018" max="11018" width="19.140625" style="1" customWidth="1"/>
    <col min="11019" max="11019" width="9.140625" style="1" customWidth="1"/>
    <col min="11020" max="11020" width="22.28125" style="1" customWidth="1"/>
    <col min="11021" max="11021" width="105.140625" style="1" customWidth="1"/>
    <col min="11022" max="11256" width="9.140625" style="1" customWidth="1"/>
    <col min="11257" max="11257" width="1.28515625" style="1" customWidth="1"/>
    <col min="11258" max="11258" width="83.140625" style="1" customWidth="1"/>
    <col min="11259" max="11259" width="21.00390625" style="1" customWidth="1"/>
    <col min="11260" max="11260" width="19.8515625" style="1" customWidth="1"/>
    <col min="11261" max="11261" width="21.140625" style="1" customWidth="1"/>
    <col min="11262" max="11262" width="22.140625" style="1" customWidth="1"/>
    <col min="11263" max="11263" width="22.421875" style="1" customWidth="1"/>
    <col min="11264" max="11264" width="22.7109375" style="1" customWidth="1"/>
    <col min="11265" max="11265" width="23.140625" style="1" customWidth="1"/>
    <col min="11266" max="11266" width="24.7109375" style="1" customWidth="1"/>
    <col min="11267" max="11267" width="25.140625" style="1" customWidth="1"/>
    <col min="11268" max="11268" width="24.57421875" style="1" customWidth="1"/>
    <col min="11269" max="11269" width="24.7109375" style="1" customWidth="1"/>
    <col min="11270" max="11270" width="0.71875" style="1" customWidth="1"/>
    <col min="11271" max="11271" width="22.140625" style="1" customWidth="1"/>
    <col min="11272" max="11272" width="1.1484375" style="1" customWidth="1"/>
    <col min="11273" max="11273" width="3.8515625" style="1" customWidth="1"/>
    <col min="11274" max="11274" width="19.140625" style="1" customWidth="1"/>
    <col min="11275" max="11275" width="9.140625" style="1" customWidth="1"/>
    <col min="11276" max="11276" width="22.28125" style="1" customWidth="1"/>
    <col min="11277" max="11277" width="105.140625" style="1" customWidth="1"/>
    <col min="11278" max="11512" width="9.140625" style="1" customWidth="1"/>
    <col min="11513" max="11513" width="1.28515625" style="1" customWidth="1"/>
    <col min="11514" max="11514" width="83.140625" style="1" customWidth="1"/>
    <col min="11515" max="11515" width="21.00390625" style="1" customWidth="1"/>
    <col min="11516" max="11516" width="19.8515625" style="1" customWidth="1"/>
    <col min="11517" max="11517" width="21.140625" style="1" customWidth="1"/>
    <col min="11518" max="11518" width="22.140625" style="1" customWidth="1"/>
    <col min="11519" max="11519" width="22.421875" style="1" customWidth="1"/>
    <col min="11520" max="11520" width="22.7109375" style="1" customWidth="1"/>
    <col min="11521" max="11521" width="23.140625" style="1" customWidth="1"/>
    <col min="11522" max="11522" width="24.7109375" style="1" customWidth="1"/>
    <col min="11523" max="11523" width="25.140625" style="1" customWidth="1"/>
    <col min="11524" max="11524" width="24.57421875" style="1" customWidth="1"/>
    <col min="11525" max="11525" width="24.7109375" style="1" customWidth="1"/>
    <col min="11526" max="11526" width="0.71875" style="1" customWidth="1"/>
    <col min="11527" max="11527" width="22.140625" style="1" customWidth="1"/>
    <col min="11528" max="11528" width="1.1484375" style="1" customWidth="1"/>
    <col min="11529" max="11529" width="3.8515625" style="1" customWidth="1"/>
    <col min="11530" max="11530" width="19.140625" style="1" customWidth="1"/>
    <col min="11531" max="11531" width="9.140625" style="1" customWidth="1"/>
    <col min="11532" max="11532" width="22.28125" style="1" customWidth="1"/>
    <col min="11533" max="11533" width="105.140625" style="1" customWidth="1"/>
    <col min="11534" max="11768" width="9.140625" style="1" customWidth="1"/>
    <col min="11769" max="11769" width="1.28515625" style="1" customWidth="1"/>
    <col min="11770" max="11770" width="83.140625" style="1" customWidth="1"/>
    <col min="11771" max="11771" width="21.00390625" style="1" customWidth="1"/>
    <col min="11772" max="11772" width="19.8515625" style="1" customWidth="1"/>
    <col min="11773" max="11773" width="21.140625" style="1" customWidth="1"/>
    <col min="11774" max="11774" width="22.140625" style="1" customWidth="1"/>
    <col min="11775" max="11775" width="22.421875" style="1" customWidth="1"/>
    <col min="11776" max="11776" width="22.7109375" style="1" customWidth="1"/>
    <col min="11777" max="11777" width="23.140625" style="1" customWidth="1"/>
    <col min="11778" max="11778" width="24.7109375" style="1" customWidth="1"/>
    <col min="11779" max="11779" width="25.140625" style="1" customWidth="1"/>
    <col min="11780" max="11780" width="24.57421875" style="1" customWidth="1"/>
    <col min="11781" max="11781" width="24.7109375" style="1" customWidth="1"/>
    <col min="11782" max="11782" width="0.71875" style="1" customWidth="1"/>
    <col min="11783" max="11783" width="22.140625" style="1" customWidth="1"/>
    <col min="11784" max="11784" width="1.1484375" style="1" customWidth="1"/>
    <col min="11785" max="11785" width="3.8515625" style="1" customWidth="1"/>
    <col min="11786" max="11786" width="19.140625" style="1" customWidth="1"/>
    <col min="11787" max="11787" width="9.140625" style="1" customWidth="1"/>
    <col min="11788" max="11788" width="22.28125" style="1" customWidth="1"/>
    <col min="11789" max="11789" width="105.140625" style="1" customWidth="1"/>
    <col min="11790" max="12024" width="9.140625" style="1" customWidth="1"/>
    <col min="12025" max="12025" width="1.28515625" style="1" customWidth="1"/>
    <col min="12026" max="12026" width="83.140625" style="1" customWidth="1"/>
    <col min="12027" max="12027" width="21.00390625" style="1" customWidth="1"/>
    <col min="12028" max="12028" width="19.8515625" style="1" customWidth="1"/>
    <col min="12029" max="12029" width="21.140625" style="1" customWidth="1"/>
    <col min="12030" max="12030" width="22.140625" style="1" customWidth="1"/>
    <col min="12031" max="12031" width="22.421875" style="1" customWidth="1"/>
    <col min="12032" max="12032" width="22.7109375" style="1" customWidth="1"/>
    <col min="12033" max="12033" width="23.140625" style="1" customWidth="1"/>
    <col min="12034" max="12034" width="24.7109375" style="1" customWidth="1"/>
    <col min="12035" max="12035" width="25.140625" style="1" customWidth="1"/>
    <col min="12036" max="12036" width="24.57421875" style="1" customWidth="1"/>
    <col min="12037" max="12037" width="24.7109375" style="1" customWidth="1"/>
    <col min="12038" max="12038" width="0.71875" style="1" customWidth="1"/>
    <col min="12039" max="12039" width="22.140625" style="1" customWidth="1"/>
    <col min="12040" max="12040" width="1.1484375" style="1" customWidth="1"/>
    <col min="12041" max="12041" width="3.8515625" style="1" customWidth="1"/>
    <col min="12042" max="12042" width="19.140625" style="1" customWidth="1"/>
    <col min="12043" max="12043" width="9.140625" style="1" customWidth="1"/>
    <col min="12044" max="12044" width="22.28125" style="1" customWidth="1"/>
    <col min="12045" max="12045" width="105.140625" style="1" customWidth="1"/>
    <col min="12046" max="12280" width="9.140625" style="1" customWidth="1"/>
    <col min="12281" max="12281" width="1.28515625" style="1" customWidth="1"/>
    <col min="12282" max="12282" width="83.140625" style="1" customWidth="1"/>
    <col min="12283" max="12283" width="21.00390625" style="1" customWidth="1"/>
    <col min="12284" max="12284" width="19.8515625" style="1" customWidth="1"/>
    <col min="12285" max="12285" width="21.140625" style="1" customWidth="1"/>
    <col min="12286" max="12286" width="22.140625" style="1" customWidth="1"/>
    <col min="12287" max="12287" width="22.421875" style="1" customWidth="1"/>
    <col min="12288" max="12288" width="22.7109375" style="1" customWidth="1"/>
    <col min="12289" max="12289" width="23.140625" style="1" customWidth="1"/>
    <col min="12290" max="12290" width="24.7109375" style="1" customWidth="1"/>
    <col min="12291" max="12291" width="25.140625" style="1" customWidth="1"/>
    <col min="12292" max="12292" width="24.57421875" style="1" customWidth="1"/>
    <col min="12293" max="12293" width="24.7109375" style="1" customWidth="1"/>
    <col min="12294" max="12294" width="0.71875" style="1" customWidth="1"/>
    <col min="12295" max="12295" width="22.140625" style="1" customWidth="1"/>
    <col min="12296" max="12296" width="1.1484375" style="1" customWidth="1"/>
    <col min="12297" max="12297" width="3.8515625" style="1" customWidth="1"/>
    <col min="12298" max="12298" width="19.140625" style="1" customWidth="1"/>
    <col min="12299" max="12299" width="9.140625" style="1" customWidth="1"/>
    <col min="12300" max="12300" width="22.28125" style="1" customWidth="1"/>
    <col min="12301" max="12301" width="105.140625" style="1" customWidth="1"/>
    <col min="12302" max="12536" width="9.140625" style="1" customWidth="1"/>
    <col min="12537" max="12537" width="1.28515625" style="1" customWidth="1"/>
    <col min="12538" max="12538" width="83.140625" style="1" customWidth="1"/>
    <col min="12539" max="12539" width="21.00390625" style="1" customWidth="1"/>
    <col min="12540" max="12540" width="19.8515625" style="1" customWidth="1"/>
    <col min="12541" max="12541" width="21.140625" style="1" customWidth="1"/>
    <col min="12542" max="12542" width="22.140625" style="1" customWidth="1"/>
    <col min="12543" max="12543" width="22.421875" style="1" customWidth="1"/>
    <col min="12544" max="12544" width="22.7109375" style="1" customWidth="1"/>
    <col min="12545" max="12545" width="23.140625" style="1" customWidth="1"/>
    <col min="12546" max="12546" width="24.7109375" style="1" customWidth="1"/>
    <col min="12547" max="12547" width="25.140625" style="1" customWidth="1"/>
    <col min="12548" max="12548" width="24.57421875" style="1" customWidth="1"/>
    <col min="12549" max="12549" width="24.7109375" style="1" customWidth="1"/>
    <col min="12550" max="12550" width="0.71875" style="1" customWidth="1"/>
    <col min="12551" max="12551" width="22.140625" style="1" customWidth="1"/>
    <col min="12552" max="12552" width="1.1484375" style="1" customWidth="1"/>
    <col min="12553" max="12553" width="3.8515625" style="1" customWidth="1"/>
    <col min="12554" max="12554" width="19.140625" style="1" customWidth="1"/>
    <col min="12555" max="12555" width="9.140625" style="1" customWidth="1"/>
    <col min="12556" max="12556" width="22.28125" style="1" customWidth="1"/>
    <col min="12557" max="12557" width="105.140625" style="1" customWidth="1"/>
    <col min="12558" max="12792" width="9.140625" style="1" customWidth="1"/>
    <col min="12793" max="12793" width="1.28515625" style="1" customWidth="1"/>
    <col min="12794" max="12794" width="83.140625" style="1" customWidth="1"/>
    <col min="12795" max="12795" width="21.00390625" style="1" customWidth="1"/>
    <col min="12796" max="12796" width="19.8515625" style="1" customWidth="1"/>
    <col min="12797" max="12797" width="21.140625" style="1" customWidth="1"/>
    <col min="12798" max="12798" width="22.140625" style="1" customWidth="1"/>
    <col min="12799" max="12799" width="22.421875" style="1" customWidth="1"/>
    <col min="12800" max="12800" width="22.7109375" style="1" customWidth="1"/>
    <col min="12801" max="12801" width="23.140625" style="1" customWidth="1"/>
    <col min="12802" max="12802" width="24.7109375" style="1" customWidth="1"/>
    <col min="12803" max="12803" width="25.140625" style="1" customWidth="1"/>
    <col min="12804" max="12804" width="24.57421875" style="1" customWidth="1"/>
    <col min="12805" max="12805" width="24.7109375" style="1" customWidth="1"/>
    <col min="12806" max="12806" width="0.71875" style="1" customWidth="1"/>
    <col min="12807" max="12807" width="22.140625" style="1" customWidth="1"/>
    <col min="12808" max="12808" width="1.1484375" style="1" customWidth="1"/>
    <col min="12809" max="12809" width="3.8515625" style="1" customWidth="1"/>
    <col min="12810" max="12810" width="19.140625" style="1" customWidth="1"/>
    <col min="12811" max="12811" width="9.140625" style="1" customWidth="1"/>
    <col min="12812" max="12812" width="22.28125" style="1" customWidth="1"/>
    <col min="12813" max="12813" width="105.140625" style="1" customWidth="1"/>
    <col min="12814" max="13048" width="9.140625" style="1" customWidth="1"/>
    <col min="13049" max="13049" width="1.28515625" style="1" customWidth="1"/>
    <col min="13050" max="13050" width="83.140625" style="1" customWidth="1"/>
    <col min="13051" max="13051" width="21.00390625" style="1" customWidth="1"/>
    <col min="13052" max="13052" width="19.8515625" style="1" customWidth="1"/>
    <col min="13053" max="13053" width="21.140625" style="1" customWidth="1"/>
    <col min="13054" max="13054" width="22.140625" style="1" customWidth="1"/>
    <col min="13055" max="13055" width="22.421875" style="1" customWidth="1"/>
    <col min="13056" max="13056" width="22.7109375" style="1" customWidth="1"/>
    <col min="13057" max="13057" width="23.140625" style="1" customWidth="1"/>
    <col min="13058" max="13058" width="24.7109375" style="1" customWidth="1"/>
    <col min="13059" max="13059" width="25.140625" style="1" customWidth="1"/>
    <col min="13060" max="13060" width="24.57421875" style="1" customWidth="1"/>
    <col min="13061" max="13061" width="24.7109375" style="1" customWidth="1"/>
    <col min="13062" max="13062" width="0.71875" style="1" customWidth="1"/>
    <col min="13063" max="13063" width="22.140625" style="1" customWidth="1"/>
    <col min="13064" max="13064" width="1.1484375" style="1" customWidth="1"/>
    <col min="13065" max="13065" width="3.8515625" style="1" customWidth="1"/>
    <col min="13066" max="13066" width="19.140625" style="1" customWidth="1"/>
    <col min="13067" max="13067" width="9.140625" style="1" customWidth="1"/>
    <col min="13068" max="13068" width="22.28125" style="1" customWidth="1"/>
    <col min="13069" max="13069" width="105.140625" style="1" customWidth="1"/>
    <col min="13070" max="13304" width="9.140625" style="1" customWidth="1"/>
    <col min="13305" max="13305" width="1.28515625" style="1" customWidth="1"/>
    <col min="13306" max="13306" width="83.140625" style="1" customWidth="1"/>
    <col min="13307" max="13307" width="21.00390625" style="1" customWidth="1"/>
    <col min="13308" max="13308" width="19.8515625" style="1" customWidth="1"/>
    <col min="13309" max="13309" width="21.140625" style="1" customWidth="1"/>
    <col min="13310" max="13310" width="22.140625" style="1" customWidth="1"/>
    <col min="13311" max="13311" width="22.421875" style="1" customWidth="1"/>
    <col min="13312" max="13312" width="22.7109375" style="1" customWidth="1"/>
    <col min="13313" max="13313" width="23.140625" style="1" customWidth="1"/>
    <col min="13314" max="13314" width="24.7109375" style="1" customWidth="1"/>
    <col min="13315" max="13315" width="25.140625" style="1" customWidth="1"/>
    <col min="13316" max="13316" width="24.57421875" style="1" customWidth="1"/>
    <col min="13317" max="13317" width="24.7109375" style="1" customWidth="1"/>
    <col min="13318" max="13318" width="0.71875" style="1" customWidth="1"/>
    <col min="13319" max="13319" width="22.140625" style="1" customWidth="1"/>
    <col min="13320" max="13320" width="1.1484375" style="1" customWidth="1"/>
    <col min="13321" max="13321" width="3.8515625" style="1" customWidth="1"/>
    <col min="13322" max="13322" width="19.140625" style="1" customWidth="1"/>
    <col min="13323" max="13323" width="9.140625" style="1" customWidth="1"/>
    <col min="13324" max="13324" width="22.28125" style="1" customWidth="1"/>
    <col min="13325" max="13325" width="105.140625" style="1" customWidth="1"/>
    <col min="13326" max="13560" width="9.140625" style="1" customWidth="1"/>
    <col min="13561" max="13561" width="1.28515625" style="1" customWidth="1"/>
    <col min="13562" max="13562" width="83.140625" style="1" customWidth="1"/>
    <col min="13563" max="13563" width="21.00390625" style="1" customWidth="1"/>
    <col min="13564" max="13564" width="19.8515625" style="1" customWidth="1"/>
    <col min="13565" max="13565" width="21.140625" style="1" customWidth="1"/>
    <col min="13566" max="13566" width="22.140625" style="1" customWidth="1"/>
    <col min="13567" max="13567" width="22.421875" style="1" customWidth="1"/>
    <col min="13568" max="13568" width="22.7109375" style="1" customWidth="1"/>
    <col min="13569" max="13569" width="23.140625" style="1" customWidth="1"/>
    <col min="13570" max="13570" width="24.7109375" style="1" customWidth="1"/>
    <col min="13571" max="13571" width="25.140625" style="1" customWidth="1"/>
    <col min="13572" max="13572" width="24.57421875" style="1" customWidth="1"/>
    <col min="13573" max="13573" width="24.7109375" style="1" customWidth="1"/>
    <col min="13574" max="13574" width="0.71875" style="1" customWidth="1"/>
    <col min="13575" max="13575" width="22.140625" style="1" customWidth="1"/>
    <col min="13576" max="13576" width="1.1484375" style="1" customWidth="1"/>
    <col min="13577" max="13577" width="3.8515625" style="1" customWidth="1"/>
    <col min="13578" max="13578" width="19.140625" style="1" customWidth="1"/>
    <col min="13579" max="13579" width="9.140625" style="1" customWidth="1"/>
    <col min="13580" max="13580" width="22.28125" style="1" customWidth="1"/>
    <col min="13581" max="13581" width="105.140625" style="1" customWidth="1"/>
    <col min="13582" max="13816" width="9.140625" style="1" customWidth="1"/>
    <col min="13817" max="13817" width="1.28515625" style="1" customWidth="1"/>
    <col min="13818" max="13818" width="83.140625" style="1" customWidth="1"/>
    <col min="13819" max="13819" width="21.00390625" style="1" customWidth="1"/>
    <col min="13820" max="13820" width="19.8515625" style="1" customWidth="1"/>
    <col min="13821" max="13821" width="21.140625" style="1" customWidth="1"/>
    <col min="13822" max="13822" width="22.140625" style="1" customWidth="1"/>
    <col min="13823" max="13823" width="22.421875" style="1" customWidth="1"/>
    <col min="13824" max="13824" width="22.7109375" style="1" customWidth="1"/>
    <col min="13825" max="13825" width="23.140625" style="1" customWidth="1"/>
    <col min="13826" max="13826" width="24.7109375" style="1" customWidth="1"/>
    <col min="13827" max="13827" width="25.140625" style="1" customWidth="1"/>
    <col min="13828" max="13828" width="24.57421875" style="1" customWidth="1"/>
    <col min="13829" max="13829" width="24.7109375" style="1" customWidth="1"/>
    <col min="13830" max="13830" width="0.71875" style="1" customWidth="1"/>
    <col min="13831" max="13831" width="22.140625" style="1" customWidth="1"/>
    <col min="13832" max="13832" width="1.1484375" style="1" customWidth="1"/>
    <col min="13833" max="13833" width="3.8515625" style="1" customWidth="1"/>
    <col min="13834" max="13834" width="19.140625" style="1" customWidth="1"/>
    <col min="13835" max="13835" width="9.140625" style="1" customWidth="1"/>
    <col min="13836" max="13836" width="22.28125" style="1" customWidth="1"/>
    <col min="13837" max="13837" width="105.140625" style="1" customWidth="1"/>
    <col min="13838" max="14072" width="9.140625" style="1" customWidth="1"/>
    <col min="14073" max="14073" width="1.28515625" style="1" customWidth="1"/>
    <col min="14074" max="14074" width="83.140625" style="1" customWidth="1"/>
    <col min="14075" max="14075" width="21.00390625" style="1" customWidth="1"/>
    <col min="14076" max="14076" width="19.8515625" style="1" customWidth="1"/>
    <col min="14077" max="14077" width="21.140625" style="1" customWidth="1"/>
    <col min="14078" max="14078" width="22.140625" style="1" customWidth="1"/>
    <col min="14079" max="14079" width="22.421875" style="1" customWidth="1"/>
    <col min="14080" max="14080" width="22.7109375" style="1" customWidth="1"/>
    <col min="14081" max="14081" width="23.140625" style="1" customWidth="1"/>
    <col min="14082" max="14082" width="24.7109375" style="1" customWidth="1"/>
    <col min="14083" max="14083" width="25.140625" style="1" customWidth="1"/>
    <col min="14084" max="14084" width="24.57421875" style="1" customWidth="1"/>
    <col min="14085" max="14085" width="24.7109375" style="1" customWidth="1"/>
    <col min="14086" max="14086" width="0.71875" style="1" customWidth="1"/>
    <col min="14087" max="14087" width="22.140625" style="1" customWidth="1"/>
    <col min="14088" max="14088" width="1.1484375" style="1" customWidth="1"/>
    <col min="14089" max="14089" width="3.8515625" style="1" customWidth="1"/>
    <col min="14090" max="14090" width="19.140625" style="1" customWidth="1"/>
    <col min="14091" max="14091" width="9.140625" style="1" customWidth="1"/>
    <col min="14092" max="14092" width="22.28125" style="1" customWidth="1"/>
    <col min="14093" max="14093" width="105.140625" style="1" customWidth="1"/>
    <col min="14094" max="14328" width="9.140625" style="1" customWidth="1"/>
    <col min="14329" max="14329" width="1.28515625" style="1" customWidth="1"/>
    <col min="14330" max="14330" width="83.140625" style="1" customWidth="1"/>
    <col min="14331" max="14331" width="21.00390625" style="1" customWidth="1"/>
    <col min="14332" max="14332" width="19.8515625" style="1" customWidth="1"/>
    <col min="14333" max="14333" width="21.140625" style="1" customWidth="1"/>
    <col min="14334" max="14334" width="22.140625" style="1" customWidth="1"/>
    <col min="14335" max="14335" width="22.421875" style="1" customWidth="1"/>
    <col min="14336" max="14336" width="22.7109375" style="1" customWidth="1"/>
    <col min="14337" max="14337" width="23.140625" style="1" customWidth="1"/>
    <col min="14338" max="14338" width="24.7109375" style="1" customWidth="1"/>
    <col min="14339" max="14339" width="25.140625" style="1" customWidth="1"/>
    <col min="14340" max="14340" width="24.57421875" style="1" customWidth="1"/>
    <col min="14341" max="14341" width="24.7109375" style="1" customWidth="1"/>
    <col min="14342" max="14342" width="0.71875" style="1" customWidth="1"/>
    <col min="14343" max="14343" width="22.140625" style="1" customWidth="1"/>
    <col min="14344" max="14344" width="1.1484375" style="1" customWidth="1"/>
    <col min="14345" max="14345" width="3.8515625" style="1" customWidth="1"/>
    <col min="14346" max="14346" width="19.140625" style="1" customWidth="1"/>
    <col min="14347" max="14347" width="9.140625" style="1" customWidth="1"/>
    <col min="14348" max="14348" width="22.28125" style="1" customWidth="1"/>
    <col min="14349" max="14349" width="105.140625" style="1" customWidth="1"/>
    <col min="14350" max="14584" width="9.140625" style="1" customWidth="1"/>
    <col min="14585" max="14585" width="1.28515625" style="1" customWidth="1"/>
    <col min="14586" max="14586" width="83.140625" style="1" customWidth="1"/>
    <col min="14587" max="14587" width="21.00390625" style="1" customWidth="1"/>
    <col min="14588" max="14588" width="19.8515625" style="1" customWidth="1"/>
    <col min="14589" max="14589" width="21.140625" style="1" customWidth="1"/>
    <col min="14590" max="14590" width="22.140625" style="1" customWidth="1"/>
    <col min="14591" max="14591" width="22.421875" style="1" customWidth="1"/>
    <col min="14592" max="14592" width="22.7109375" style="1" customWidth="1"/>
    <col min="14593" max="14593" width="23.140625" style="1" customWidth="1"/>
    <col min="14594" max="14594" width="24.7109375" style="1" customWidth="1"/>
    <col min="14595" max="14595" width="25.140625" style="1" customWidth="1"/>
    <col min="14596" max="14596" width="24.57421875" style="1" customWidth="1"/>
    <col min="14597" max="14597" width="24.7109375" style="1" customWidth="1"/>
    <col min="14598" max="14598" width="0.71875" style="1" customWidth="1"/>
    <col min="14599" max="14599" width="22.140625" style="1" customWidth="1"/>
    <col min="14600" max="14600" width="1.1484375" style="1" customWidth="1"/>
    <col min="14601" max="14601" width="3.8515625" style="1" customWidth="1"/>
    <col min="14602" max="14602" width="19.140625" style="1" customWidth="1"/>
    <col min="14603" max="14603" width="9.140625" style="1" customWidth="1"/>
    <col min="14604" max="14604" width="22.28125" style="1" customWidth="1"/>
    <col min="14605" max="14605" width="105.140625" style="1" customWidth="1"/>
    <col min="14606" max="14840" width="9.140625" style="1" customWidth="1"/>
    <col min="14841" max="14841" width="1.28515625" style="1" customWidth="1"/>
    <col min="14842" max="14842" width="83.140625" style="1" customWidth="1"/>
    <col min="14843" max="14843" width="21.00390625" style="1" customWidth="1"/>
    <col min="14844" max="14844" width="19.8515625" style="1" customWidth="1"/>
    <col min="14845" max="14845" width="21.140625" style="1" customWidth="1"/>
    <col min="14846" max="14846" width="22.140625" style="1" customWidth="1"/>
    <col min="14847" max="14847" width="22.421875" style="1" customWidth="1"/>
    <col min="14848" max="14848" width="22.7109375" style="1" customWidth="1"/>
    <col min="14849" max="14849" width="23.140625" style="1" customWidth="1"/>
    <col min="14850" max="14850" width="24.7109375" style="1" customWidth="1"/>
    <col min="14851" max="14851" width="25.140625" style="1" customWidth="1"/>
    <col min="14852" max="14852" width="24.57421875" style="1" customWidth="1"/>
    <col min="14853" max="14853" width="24.7109375" style="1" customWidth="1"/>
    <col min="14854" max="14854" width="0.71875" style="1" customWidth="1"/>
    <col min="14855" max="14855" width="22.140625" style="1" customWidth="1"/>
    <col min="14856" max="14856" width="1.1484375" style="1" customWidth="1"/>
    <col min="14857" max="14857" width="3.8515625" style="1" customWidth="1"/>
    <col min="14858" max="14858" width="19.140625" style="1" customWidth="1"/>
    <col min="14859" max="14859" width="9.140625" style="1" customWidth="1"/>
    <col min="14860" max="14860" width="22.28125" style="1" customWidth="1"/>
    <col min="14861" max="14861" width="105.140625" style="1" customWidth="1"/>
    <col min="14862" max="15096" width="9.140625" style="1" customWidth="1"/>
    <col min="15097" max="15097" width="1.28515625" style="1" customWidth="1"/>
    <col min="15098" max="15098" width="83.140625" style="1" customWidth="1"/>
    <col min="15099" max="15099" width="21.00390625" style="1" customWidth="1"/>
    <col min="15100" max="15100" width="19.8515625" style="1" customWidth="1"/>
    <col min="15101" max="15101" width="21.140625" style="1" customWidth="1"/>
    <col min="15102" max="15102" width="22.140625" style="1" customWidth="1"/>
    <col min="15103" max="15103" width="22.421875" style="1" customWidth="1"/>
    <col min="15104" max="15104" width="22.7109375" style="1" customWidth="1"/>
    <col min="15105" max="15105" width="23.140625" style="1" customWidth="1"/>
    <col min="15106" max="15106" width="24.7109375" style="1" customWidth="1"/>
    <col min="15107" max="15107" width="25.140625" style="1" customWidth="1"/>
    <col min="15108" max="15108" width="24.57421875" style="1" customWidth="1"/>
    <col min="15109" max="15109" width="24.7109375" style="1" customWidth="1"/>
    <col min="15110" max="15110" width="0.71875" style="1" customWidth="1"/>
    <col min="15111" max="15111" width="22.140625" style="1" customWidth="1"/>
    <col min="15112" max="15112" width="1.1484375" style="1" customWidth="1"/>
    <col min="15113" max="15113" width="3.8515625" style="1" customWidth="1"/>
    <col min="15114" max="15114" width="19.140625" style="1" customWidth="1"/>
    <col min="15115" max="15115" width="9.140625" style="1" customWidth="1"/>
    <col min="15116" max="15116" width="22.28125" style="1" customWidth="1"/>
    <col min="15117" max="15117" width="105.140625" style="1" customWidth="1"/>
    <col min="15118" max="15352" width="9.140625" style="1" customWidth="1"/>
    <col min="15353" max="15353" width="1.28515625" style="1" customWidth="1"/>
    <col min="15354" max="15354" width="83.140625" style="1" customWidth="1"/>
    <col min="15355" max="15355" width="21.00390625" style="1" customWidth="1"/>
    <col min="15356" max="15356" width="19.8515625" style="1" customWidth="1"/>
    <col min="15357" max="15357" width="21.140625" style="1" customWidth="1"/>
    <col min="15358" max="15358" width="22.140625" style="1" customWidth="1"/>
    <col min="15359" max="15359" width="22.421875" style="1" customWidth="1"/>
    <col min="15360" max="15360" width="22.7109375" style="1" customWidth="1"/>
    <col min="15361" max="15361" width="23.140625" style="1" customWidth="1"/>
    <col min="15362" max="15362" width="24.7109375" style="1" customWidth="1"/>
    <col min="15363" max="15363" width="25.140625" style="1" customWidth="1"/>
    <col min="15364" max="15364" width="24.57421875" style="1" customWidth="1"/>
    <col min="15365" max="15365" width="24.7109375" style="1" customWidth="1"/>
    <col min="15366" max="15366" width="0.71875" style="1" customWidth="1"/>
    <col min="15367" max="15367" width="22.140625" style="1" customWidth="1"/>
    <col min="15368" max="15368" width="1.1484375" style="1" customWidth="1"/>
    <col min="15369" max="15369" width="3.8515625" style="1" customWidth="1"/>
    <col min="15370" max="15370" width="19.140625" style="1" customWidth="1"/>
    <col min="15371" max="15371" width="9.140625" style="1" customWidth="1"/>
    <col min="15372" max="15372" width="22.28125" style="1" customWidth="1"/>
    <col min="15373" max="15373" width="105.140625" style="1" customWidth="1"/>
    <col min="15374" max="15608" width="9.140625" style="1" customWidth="1"/>
    <col min="15609" max="15609" width="1.28515625" style="1" customWidth="1"/>
    <col min="15610" max="15610" width="83.140625" style="1" customWidth="1"/>
    <col min="15611" max="15611" width="21.00390625" style="1" customWidth="1"/>
    <col min="15612" max="15612" width="19.8515625" style="1" customWidth="1"/>
    <col min="15613" max="15613" width="21.140625" style="1" customWidth="1"/>
    <col min="15614" max="15614" width="22.140625" style="1" customWidth="1"/>
    <col min="15615" max="15615" width="22.421875" style="1" customWidth="1"/>
    <col min="15616" max="15616" width="22.7109375" style="1" customWidth="1"/>
    <col min="15617" max="15617" width="23.140625" style="1" customWidth="1"/>
    <col min="15618" max="15618" width="24.7109375" style="1" customWidth="1"/>
    <col min="15619" max="15619" width="25.140625" style="1" customWidth="1"/>
    <col min="15620" max="15620" width="24.57421875" style="1" customWidth="1"/>
    <col min="15621" max="15621" width="24.7109375" style="1" customWidth="1"/>
    <col min="15622" max="15622" width="0.71875" style="1" customWidth="1"/>
    <col min="15623" max="15623" width="22.140625" style="1" customWidth="1"/>
    <col min="15624" max="15624" width="1.1484375" style="1" customWidth="1"/>
    <col min="15625" max="15625" width="3.8515625" style="1" customWidth="1"/>
    <col min="15626" max="15626" width="19.140625" style="1" customWidth="1"/>
    <col min="15627" max="15627" width="9.140625" style="1" customWidth="1"/>
    <col min="15628" max="15628" width="22.28125" style="1" customWidth="1"/>
    <col min="15629" max="15629" width="105.140625" style="1" customWidth="1"/>
    <col min="15630" max="15864" width="9.140625" style="1" customWidth="1"/>
    <col min="15865" max="15865" width="1.28515625" style="1" customWidth="1"/>
    <col min="15866" max="15866" width="83.140625" style="1" customWidth="1"/>
    <col min="15867" max="15867" width="21.00390625" style="1" customWidth="1"/>
    <col min="15868" max="15868" width="19.8515625" style="1" customWidth="1"/>
    <col min="15869" max="15869" width="21.140625" style="1" customWidth="1"/>
    <col min="15870" max="15870" width="22.140625" style="1" customWidth="1"/>
    <col min="15871" max="15871" width="22.421875" style="1" customWidth="1"/>
    <col min="15872" max="15872" width="22.7109375" style="1" customWidth="1"/>
    <col min="15873" max="15873" width="23.140625" style="1" customWidth="1"/>
    <col min="15874" max="15874" width="24.7109375" style="1" customWidth="1"/>
    <col min="15875" max="15875" width="25.140625" style="1" customWidth="1"/>
    <col min="15876" max="15876" width="24.57421875" style="1" customWidth="1"/>
    <col min="15877" max="15877" width="24.7109375" style="1" customWidth="1"/>
    <col min="15878" max="15878" width="0.71875" style="1" customWidth="1"/>
    <col min="15879" max="15879" width="22.140625" style="1" customWidth="1"/>
    <col min="15880" max="15880" width="1.1484375" style="1" customWidth="1"/>
    <col min="15881" max="15881" width="3.8515625" style="1" customWidth="1"/>
    <col min="15882" max="15882" width="19.140625" style="1" customWidth="1"/>
    <col min="15883" max="15883" width="9.140625" style="1" customWidth="1"/>
    <col min="15884" max="15884" width="22.28125" style="1" customWidth="1"/>
    <col min="15885" max="15885" width="105.140625" style="1" customWidth="1"/>
    <col min="15886" max="16120" width="9.140625" style="1" customWidth="1"/>
    <col min="16121" max="16121" width="1.28515625" style="1" customWidth="1"/>
    <col min="16122" max="16122" width="83.140625" style="1" customWidth="1"/>
    <col min="16123" max="16123" width="21.00390625" style="1" customWidth="1"/>
    <col min="16124" max="16124" width="19.8515625" style="1" customWidth="1"/>
    <col min="16125" max="16125" width="21.140625" style="1" customWidth="1"/>
    <col min="16126" max="16126" width="22.140625" style="1" customWidth="1"/>
    <col min="16127" max="16127" width="22.421875" style="1" customWidth="1"/>
    <col min="16128" max="16128" width="22.7109375" style="1" customWidth="1"/>
    <col min="16129" max="16129" width="23.140625" style="1" customWidth="1"/>
    <col min="16130" max="16130" width="24.7109375" style="1" customWidth="1"/>
    <col min="16131" max="16131" width="25.140625" style="1" customWidth="1"/>
    <col min="16132" max="16132" width="24.57421875" style="1" customWidth="1"/>
    <col min="16133" max="16133" width="24.7109375" style="1" customWidth="1"/>
    <col min="16134" max="16134" width="0.71875" style="1" customWidth="1"/>
    <col min="16135" max="16135" width="22.140625" style="1" customWidth="1"/>
    <col min="16136" max="16136" width="1.1484375" style="1" customWidth="1"/>
    <col min="16137" max="16137" width="3.8515625" style="1" customWidth="1"/>
    <col min="16138" max="16138" width="19.140625" style="1" customWidth="1"/>
    <col min="16139" max="16139" width="9.140625" style="1" customWidth="1"/>
    <col min="16140" max="16140" width="22.28125" style="1" customWidth="1"/>
    <col min="16141" max="16141" width="105.140625" style="1" customWidth="1"/>
    <col min="16142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spans="6:7" ht="15.75">
      <c r="F10" s="75"/>
      <c r="G10" s="75"/>
    </row>
    <row r="11" spans="2:8" ht="15.75">
      <c r="B11" s="69"/>
      <c r="C11" s="69"/>
      <c r="D11" s="69"/>
      <c r="E11" s="69"/>
      <c r="F11" s="69"/>
      <c r="G11" s="69"/>
      <c r="H11" s="69"/>
    </row>
    <row r="12" spans="2:8" ht="15">
      <c r="B12" s="70" t="s">
        <v>0</v>
      </c>
      <c r="C12" s="70"/>
      <c r="D12" s="70"/>
      <c r="E12" s="70"/>
      <c r="F12" s="70"/>
      <c r="G12" s="70"/>
      <c r="H12" s="70"/>
    </row>
    <row r="13" spans="2:8" ht="15">
      <c r="B13" s="70" t="s">
        <v>109</v>
      </c>
      <c r="C13" s="70"/>
      <c r="D13" s="70"/>
      <c r="E13" s="70"/>
      <c r="F13" s="70"/>
      <c r="G13" s="70"/>
      <c r="H13" s="70"/>
    </row>
    <row r="14" spans="2:8" ht="16.5" thickBot="1">
      <c r="B14" s="71" t="s">
        <v>1</v>
      </c>
      <c r="C14" s="71"/>
      <c r="D14" s="71"/>
      <c r="E14" s="71"/>
      <c r="F14" s="71"/>
      <c r="G14" s="71"/>
      <c r="H14" s="71"/>
    </row>
    <row r="15" spans="5:8" ht="16.5" thickBot="1">
      <c r="E15" s="72" t="s">
        <v>2</v>
      </c>
      <c r="F15" s="73"/>
      <c r="G15" s="73"/>
      <c r="H15" s="74"/>
    </row>
    <row r="16" spans="2:8" ht="32.25" thickBot="1">
      <c r="B16" s="33" t="s">
        <v>3</v>
      </c>
      <c r="C16" s="34" t="s">
        <v>4</v>
      </c>
      <c r="D16" s="35" t="s">
        <v>5</v>
      </c>
      <c r="E16" s="36" t="s">
        <v>6</v>
      </c>
      <c r="F16" s="36" t="s">
        <v>110</v>
      </c>
      <c r="G16" s="36" t="s">
        <v>111</v>
      </c>
      <c r="H16" s="37" t="s">
        <v>7</v>
      </c>
    </row>
    <row r="17" spans="2:8" ht="15">
      <c r="B17" s="12" t="s">
        <v>8</v>
      </c>
      <c r="C17" s="15"/>
      <c r="D17" s="15"/>
      <c r="E17" s="3"/>
      <c r="F17" s="3"/>
      <c r="G17" s="3"/>
      <c r="H17" s="4"/>
    </row>
    <row r="18" spans="2:10" ht="15">
      <c r="B18" s="2" t="s">
        <v>9</v>
      </c>
      <c r="C18" s="42">
        <f>+C19+C20+C21+C22+C23</f>
        <v>2560957548</v>
      </c>
      <c r="D18" s="42">
        <f aca="true" t="shared" si="0" ref="D18">D19+D20+D21+D22+D23</f>
        <v>2519957548</v>
      </c>
      <c r="E18" s="43">
        <f>E19+E20+E21+E22+E23</f>
        <v>146757779.79</v>
      </c>
      <c r="F18" s="43">
        <f>F19+F20+F21+F22+F23</f>
        <v>148382572.35999998</v>
      </c>
      <c r="G18" s="43">
        <f>G19+G20+G21+G22+G23</f>
        <v>147421281.12</v>
      </c>
      <c r="H18" s="44">
        <f>SUM(H19:H23)</f>
        <v>442561633.27</v>
      </c>
      <c r="J18" s="6"/>
    </row>
    <row r="19" spans="2:8" ht="15">
      <c r="B19" s="7" t="s">
        <v>10</v>
      </c>
      <c r="C19" s="45">
        <v>1806841215</v>
      </c>
      <c r="D19" s="46">
        <v>1739905215</v>
      </c>
      <c r="E19" s="46">
        <v>122008644.44</v>
      </c>
      <c r="F19" s="46">
        <v>123606168.18</v>
      </c>
      <c r="G19" s="46">
        <v>122436693.24</v>
      </c>
      <c r="H19" s="47">
        <f>SUM(E19:G19)</f>
        <v>368051505.86</v>
      </c>
    </row>
    <row r="20" spans="2:8" ht="15">
      <c r="B20" s="7" t="s">
        <v>11</v>
      </c>
      <c r="C20" s="46">
        <v>524668280</v>
      </c>
      <c r="D20" s="46">
        <v>550538280</v>
      </c>
      <c r="E20" s="46">
        <v>7851950.78</v>
      </c>
      <c r="F20" s="46">
        <v>7950740.35</v>
      </c>
      <c r="G20" s="46">
        <v>8047820.71</v>
      </c>
      <c r="H20" s="47">
        <f aca="true" t="shared" si="1" ref="H20:H23">SUM(E20:G20)</f>
        <v>23850511.84</v>
      </c>
    </row>
    <row r="21" spans="2:8" ht="15">
      <c r="B21" s="7" t="s">
        <v>12</v>
      </c>
      <c r="C21" s="46">
        <v>2000000</v>
      </c>
      <c r="D21" s="46">
        <v>2000000</v>
      </c>
      <c r="E21" s="46">
        <v>29350.8</v>
      </c>
      <c r="F21" s="46">
        <v>19668.6</v>
      </c>
      <c r="G21" s="46">
        <v>109889.34</v>
      </c>
      <c r="H21" s="47">
        <f t="shared" si="1"/>
        <v>158908.74</v>
      </c>
    </row>
    <row r="22" spans="2:8" ht="15">
      <c r="B22" s="7" t="s">
        <v>13</v>
      </c>
      <c r="C22" s="46">
        <v>0</v>
      </c>
      <c r="D22" s="46">
        <v>0</v>
      </c>
      <c r="E22" s="46">
        <v>0</v>
      </c>
      <c r="F22" s="46">
        <v>0</v>
      </c>
      <c r="G22" s="46"/>
      <c r="H22" s="47">
        <f t="shared" si="1"/>
        <v>0</v>
      </c>
    </row>
    <row r="23" spans="2:8" ht="15">
      <c r="B23" s="7" t="s">
        <v>14</v>
      </c>
      <c r="C23" s="46">
        <v>227448053</v>
      </c>
      <c r="D23" s="46">
        <v>227514053</v>
      </c>
      <c r="E23" s="46">
        <v>16867833.77</v>
      </c>
      <c r="F23" s="46">
        <v>16805995.23</v>
      </c>
      <c r="G23" s="46">
        <v>16826877.83</v>
      </c>
      <c r="H23" s="47">
        <f t="shared" si="1"/>
        <v>50500706.83</v>
      </c>
    </row>
    <row r="24" spans="2:10" ht="15">
      <c r="B24" s="2" t="s">
        <v>15</v>
      </c>
      <c r="C24" s="43">
        <f aca="true" t="shared" si="2" ref="C24:D24">C25+C26+C27+C28+C29+C30+C31+C32+C33</f>
        <v>1742992574</v>
      </c>
      <c r="D24" s="43">
        <f t="shared" si="2"/>
        <v>1647681074</v>
      </c>
      <c r="E24" s="43">
        <f>E25+E26+E27+E29+E30+E31+E32+E33+E28</f>
        <v>44240041.82</v>
      </c>
      <c r="F24" s="43">
        <f>F25+F26+F27+F29+F30+F31+F32+F33+F28</f>
        <v>88832700.1</v>
      </c>
      <c r="G24" s="43">
        <f>G25+G26+G27+G29+G30+G31+G32+G33+G28</f>
        <v>63823751.059999995</v>
      </c>
      <c r="H24" s="44">
        <f>SUM(H25:H33)</f>
        <v>196896492.98</v>
      </c>
      <c r="J24" s="6"/>
    </row>
    <row r="25" spans="2:8" ht="15">
      <c r="B25" s="7" t="s">
        <v>16</v>
      </c>
      <c r="C25" s="46">
        <v>86483210</v>
      </c>
      <c r="D25" s="46">
        <v>91483210</v>
      </c>
      <c r="E25" s="46">
        <v>3935147.03</v>
      </c>
      <c r="F25" s="46">
        <v>4673990.38</v>
      </c>
      <c r="G25" s="46">
        <v>5115915.59</v>
      </c>
      <c r="H25" s="47">
        <f>SUM(E25:G25)</f>
        <v>13725053</v>
      </c>
    </row>
    <row r="26" spans="2:8" ht="15">
      <c r="B26" s="7" t="s">
        <v>17</v>
      </c>
      <c r="C26" s="46">
        <v>196291059</v>
      </c>
      <c r="D26" s="46">
        <v>197051096.44</v>
      </c>
      <c r="E26" s="46">
        <v>8107586.11</v>
      </c>
      <c r="F26" s="46">
        <v>16779729.81</v>
      </c>
      <c r="G26" s="46">
        <v>4809444</v>
      </c>
      <c r="H26" s="47">
        <f aca="true" t="shared" si="3" ref="H26:H33">SUM(E26:G26)</f>
        <v>29696759.919999998</v>
      </c>
    </row>
    <row r="27" spans="2:8" ht="15">
      <c r="B27" s="7" t="s">
        <v>18</v>
      </c>
      <c r="C27" s="46">
        <v>51922362</v>
      </c>
      <c r="D27" s="46">
        <v>65422362</v>
      </c>
      <c r="E27" s="46">
        <v>3602032.77</v>
      </c>
      <c r="F27" s="46">
        <v>4789565.2</v>
      </c>
      <c r="G27" s="46">
        <v>6807129.62</v>
      </c>
      <c r="H27" s="47">
        <f t="shared" si="3"/>
        <v>15198727.59</v>
      </c>
    </row>
    <row r="28" spans="2:8" ht="15">
      <c r="B28" s="7" t="s">
        <v>19</v>
      </c>
      <c r="C28" s="46">
        <v>22709143</v>
      </c>
      <c r="D28" s="46">
        <v>22709143</v>
      </c>
      <c r="E28" s="46">
        <v>0</v>
      </c>
      <c r="F28" s="46">
        <v>1140372.45</v>
      </c>
      <c r="G28" s="46">
        <v>227490.9</v>
      </c>
      <c r="H28" s="47">
        <f t="shared" si="3"/>
        <v>1367863.3499999999</v>
      </c>
    </row>
    <row r="29" spans="2:8" ht="15">
      <c r="B29" s="7" t="s">
        <v>20</v>
      </c>
      <c r="C29" s="46">
        <v>276152806</v>
      </c>
      <c r="D29" s="46">
        <v>292872806</v>
      </c>
      <c r="E29" s="46">
        <v>18668987.22</v>
      </c>
      <c r="F29" s="46">
        <v>20810355.33</v>
      </c>
      <c r="G29" s="46">
        <v>23249869.33</v>
      </c>
      <c r="H29" s="47">
        <f t="shared" si="3"/>
        <v>62729211.879999995</v>
      </c>
    </row>
    <row r="30" spans="2:8" ht="15">
      <c r="B30" s="7" t="s">
        <v>21</v>
      </c>
      <c r="C30" s="46">
        <v>61400000</v>
      </c>
      <c r="D30" s="46">
        <v>91400000</v>
      </c>
      <c r="E30" s="46">
        <v>7653002.48</v>
      </c>
      <c r="F30" s="46">
        <v>2760876.89</v>
      </c>
      <c r="G30" s="46">
        <v>2355743.76</v>
      </c>
      <c r="H30" s="47">
        <f t="shared" si="3"/>
        <v>12769623.13</v>
      </c>
    </row>
    <row r="31" spans="2:8" ht="31.5">
      <c r="B31" s="7" t="s">
        <v>22</v>
      </c>
      <c r="C31" s="46">
        <v>49873230</v>
      </c>
      <c r="D31" s="46">
        <v>49873230</v>
      </c>
      <c r="E31" s="46">
        <v>0</v>
      </c>
      <c r="F31" s="46">
        <v>1597939.08</v>
      </c>
      <c r="G31" s="46">
        <v>3426542.56</v>
      </c>
      <c r="H31" s="47">
        <f t="shared" si="3"/>
        <v>5024481.640000001</v>
      </c>
    </row>
    <row r="32" spans="2:8" ht="15">
      <c r="B32" s="7" t="s">
        <v>23</v>
      </c>
      <c r="C32" s="46">
        <v>887060764</v>
      </c>
      <c r="D32" s="46">
        <v>725880226.56</v>
      </c>
      <c r="E32" s="46">
        <v>2273286.21</v>
      </c>
      <c r="F32" s="46">
        <v>27508830.83</v>
      </c>
      <c r="G32" s="46">
        <v>16925835.5</v>
      </c>
      <c r="H32" s="47">
        <f t="shared" si="3"/>
        <v>46707952.54</v>
      </c>
    </row>
    <row r="33" spans="2:8" ht="15">
      <c r="B33" s="7" t="s">
        <v>24</v>
      </c>
      <c r="C33" s="46">
        <v>111100000</v>
      </c>
      <c r="D33" s="46">
        <v>110989000</v>
      </c>
      <c r="E33" s="46">
        <v>0</v>
      </c>
      <c r="F33" s="46">
        <v>8771040.13</v>
      </c>
      <c r="G33" s="46">
        <v>905779.8</v>
      </c>
      <c r="H33" s="47">
        <f t="shared" si="3"/>
        <v>9676819.930000002</v>
      </c>
    </row>
    <row r="34" spans="2:10" ht="15">
      <c r="B34" s="2" t="s">
        <v>25</v>
      </c>
      <c r="C34" s="43">
        <f>C36+C35+C37+C38+C39+C40+C41+C43+C42</f>
        <v>1102473109</v>
      </c>
      <c r="D34" s="43">
        <f aca="true" t="shared" si="4" ref="D34">D35+D36+D37+D38+D39+D40+D41+D42+D43</f>
        <v>1105484609</v>
      </c>
      <c r="E34" s="43">
        <f>E35+E36+E37+E38+E39+E40+E41+E42+E43</f>
        <v>7080540.93</v>
      </c>
      <c r="F34" s="43">
        <f>F35+F36+F37+F38+F39+F40+F41+F42+F43</f>
        <v>7269391.870000001</v>
      </c>
      <c r="G34" s="43">
        <f>G35+G36+G37+G38+G39+G40+G41+G42+G43</f>
        <v>18939979.32</v>
      </c>
      <c r="H34" s="44">
        <f>SUM(H35:H43)</f>
        <v>33289912.119999997</v>
      </c>
      <c r="J34" s="6"/>
    </row>
    <row r="35" spans="2:8" ht="15">
      <c r="B35" s="7" t="s">
        <v>26</v>
      </c>
      <c r="C35" s="46">
        <v>51100000</v>
      </c>
      <c r="D35" s="46">
        <v>51100000</v>
      </c>
      <c r="E35" s="46">
        <v>2906064</v>
      </c>
      <c r="F35" s="46">
        <v>2863895</v>
      </c>
      <c r="G35" s="46">
        <v>4211664.16</v>
      </c>
      <c r="H35" s="47">
        <f>SUM(E35:G35)</f>
        <v>9981623.16</v>
      </c>
    </row>
    <row r="36" spans="2:8" ht="15">
      <c r="B36" s="7" t="s">
        <v>27</v>
      </c>
      <c r="C36" s="6">
        <v>10219980</v>
      </c>
      <c r="D36" s="46">
        <v>10231480</v>
      </c>
      <c r="E36" s="46">
        <v>0</v>
      </c>
      <c r="F36" s="46">
        <v>1180.02</v>
      </c>
      <c r="G36" s="46">
        <v>1757745.41</v>
      </c>
      <c r="H36" s="47">
        <f aca="true" t="shared" si="5" ref="H36:H43">SUM(E36:G36)</f>
        <v>1758925.43</v>
      </c>
    </row>
    <row r="37" spans="2:8" ht="15">
      <c r="B37" s="7" t="s">
        <v>28</v>
      </c>
      <c r="C37" s="46">
        <v>55628264</v>
      </c>
      <c r="D37" s="46">
        <v>55628264</v>
      </c>
      <c r="E37" s="46">
        <v>1757876.93</v>
      </c>
      <c r="F37" s="46">
        <v>933197.1</v>
      </c>
      <c r="G37" s="46">
        <v>8627386</v>
      </c>
      <c r="H37" s="47">
        <f t="shared" si="5"/>
        <v>11318460.03</v>
      </c>
    </row>
    <row r="38" spans="2:8" ht="15">
      <c r="B38" s="7" t="s">
        <v>29</v>
      </c>
      <c r="C38" s="46">
        <v>2400000</v>
      </c>
      <c r="D38" s="46">
        <v>2400000</v>
      </c>
      <c r="E38" s="46">
        <v>0</v>
      </c>
      <c r="F38" s="46">
        <v>209065</v>
      </c>
      <c r="G38" s="46">
        <v>155312.6</v>
      </c>
      <c r="H38" s="47">
        <f t="shared" si="5"/>
        <v>364377.6</v>
      </c>
    </row>
    <row r="39" spans="2:8" ht="15">
      <c r="B39" s="7" t="s">
        <v>30</v>
      </c>
      <c r="C39" s="46">
        <v>6510000</v>
      </c>
      <c r="D39" s="46">
        <v>6510000</v>
      </c>
      <c r="E39" s="46">
        <v>0</v>
      </c>
      <c r="F39" s="46">
        <v>265572.4</v>
      </c>
      <c r="G39" s="46">
        <v>0</v>
      </c>
      <c r="H39" s="47">
        <f t="shared" si="5"/>
        <v>265572.4</v>
      </c>
    </row>
    <row r="40" spans="2:8" ht="15">
      <c r="B40" s="7" t="s">
        <v>31</v>
      </c>
      <c r="C40" s="46">
        <v>10095000</v>
      </c>
      <c r="D40" s="46">
        <v>10095000</v>
      </c>
      <c r="E40" s="46">
        <v>0</v>
      </c>
      <c r="F40" s="46">
        <v>0</v>
      </c>
      <c r="G40" s="46">
        <v>95957.95</v>
      </c>
      <c r="H40" s="47">
        <f t="shared" si="5"/>
        <v>95957.95</v>
      </c>
    </row>
    <row r="41" spans="2:8" ht="31.5">
      <c r="B41" s="7" t="s">
        <v>32</v>
      </c>
      <c r="C41" s="46">
        <v>91971600</v>
      </c>
      <c r="D41" s="46">
        <v>91971600</v>
      </c>
      <c r="E41" s="21">
        <v>2416600</v>
      </c>
      <c r="F41" s="21">
        <v>2883455.44</v>
      </c>
      <c r="G41" s="21">
        <v>2618437.38</v>
      </c>
      <c r="H41" s="47">
        <f t="shared" si="5"/>
        <v>7918492.819999999</v>
      </c>
    </row>
    <row r="42" spans="2:8" ht="31.5">
      <c r="B42" s="7" t="s">
        <v>33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7">
        <f t="shared" si="5"/>
        <v>0</v>
      </c>
    </row>
    <row r="43" spans="2:8" ht="15">
      <c r="B43" s="7" t="s">
        <v>34</v>
      </c>
      <c r="C43" s="46">
        <v>874548265</v>
      </c>
      <c r="D43" s="46">
        <v>877548265</v>
      </c>
      <c r="E43" s="46">
        <v>0</v>
      </c>
      <c r="F43" s="46">
        <v>113026.91</v>
      </c>
      <c r="G43" s="46">
        <v>1473475.82</v>
      </c>
      <c r="H43" s="47">
        <f t="shared" si="5"/>
        <v>1586502.73</v>
      </c>
    </row>
    <row r="44" spans="2:10" ht="15">
      <c r="B44" s="2" t="s">
        <v>35</v>
      </c>
      <c r="C44" s="43">
        <f>C45+C46+C47+C50+C51+C52+C48+C53</f>
        <v>15842829800</v>
      </c>
      <c r="D44" s="43">
        <f>D45+D46+D47+D48+D50+D51+D52+D53</f>
        <v>15942829800</v>
      </c>
      <c r="E44" s="43">
        <f>E45+E46+E47+E48+E50+E51+E52+E53</f>
        <v>144200881.83</v>
      </c>
      <c r="F44" s="43">
        <f>F45+F46+F47+F48+F50+F51+F52+F53</f>
        <v>1139173086.5</v>
      </c>
      <c r="G44" s="43">
        <f>SUM(G45:G53)</f>
        <v>2813454239.8100004</v>
      </c>
      <c r="H44" s="44">
        <f>SUM(H45:H53)</f>
        <v>4096828208.1400003</v>
      </c>
      <c r="J44" s="6"/>
    </row>
    <row r="45" spans="2:8" ht="15">
      <c r="B45" s="7" t="s">
        <v>36</v>
      </c>
      <c r="C45" s="46">
        <v>34531608</v>
      </c>
      <c r="D45" s="46">
        <v>68531608</v>
      </c>
      <c r="E45" s="46">
        <v>0</v>
      </c>
      <c r="F45" s="46">
        <v>3756938.59</v>
      </c>
      <c r="G45" s="46">
        <v>244644.32</v>
      </c>
      <c r="H45" s="47">
        <f>SUM(E45:G45)</f>
        <v>4001582.9099999997</v>
      </c>
    </row>
    <row r="46" spans="2:8" ht="31.5">
      <c r="B46" s="7" t="s">
        <v>37</v>
      </c>
      <c r="C46" s="46">
        <v>1519454267</v>
      </c>
      <c r="D46" s="46">
        <v>1519454267</v>
      </c>
      <c r="E46" s="46">
        <v>120318618.44</v>
      </c>
      <c r="F46" s="46">
        <v>120662619.03</v>
      </c>
      <c r="G46" s="46">
        <v>120662618.62</v>
      </c>
      <c r="H46" s="47">
        <f aca="true" t="shared" si="6" ref="H46:H53">SUM(E46:G46)</f>
        <v>361643856.09000003</v>
      </c>
    </row>
    <row r="47" spans="2:8" ht="31.5">
      <c r="B47" s="7" t="s">
        <v>38</v>
      </c>
      <c r="C47" s="45">
        <v>5000000</v>
      </c>
      <c r="D47" s="45">
        <v>71000000</v>
      </c>
      <c r="E47" s="46">
        <v>877787.9</v>
      </c>
      <c r="F47" s="46">
        <v>1621192.57</v>
      </c>
      <c r="G47" s="46">
        <v>4363355.34</v>
      </c>
      <c r="H47" s="47">
        <f t="shared" si="6"/>
        <v>6862335.8100000005</v>
      </c>
    </row>
    <row r="48" spans="2:8" ht="32.25" thickBot="1">
      <c r="B48" s="9" t="s">
        <v>39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9">
        <f t="shared" si="6"/>
        <v>0</v>
      </c>
    </row>
    <row r="49" spans="1:9" ht="16.5" thickBot="1">
      <c r="A49" s="77"/>
      <c r="B49" s="76"/>
      <c r="C49" s="45"/>
      <c r="D49" s="45"/>
      <c r="E49" s="46"/>
      <c r="F49" s="46"/>
      <c r="G49" s="46"/>
      <c r="H49" s="45"/>
      <c r="I49" s="77"/>
    </row>
    <row r="50" spans="2:8" ht="31.5">
      <c r="B50" s="78" t="s">
        <v>40</v>
      </c>
      <c r="C50" s="79">
        <v>356861693</v>
      </c>
      <c r="D50" s="79">
        <v>356861693</v>
      </c>
      <c r="E50" s="79">
        <v>23004475.49</v>
      </c>
      <c r="F50" s="79">
        <v>23004475.49</v>
      </c>
      <c r="G50" s="79">
        <v>23001898.27</v>
      </c>
      <c r="H50" s="80">
        <f t="shared" si="6"/>
        <v>69010849.25</v>
      </c>
    </row>
    <row r="51" spans="2:8" ht="15">
      <c r="B51" s="7" t="s">
        <v>41</v>
      </c>
      <c r="C51" s="45">
        <v>13900000000</v>
      </c>
      <c r="D51" s="45">
        <v>13900000000</v>
      </c>
      <c r="E51" s="45">
        <v>0</v>
      </c>
      <c r="F51" s="45">
        <v>990127860.82</v>
      </c>
      <c r="G51" s="45">
        <v>2662838862.73</v>
      </c>
      <c r="H51" s="47">
        <f t="shared" si="6"/>
        <v>3652966723.55</v>
      </c>
    </row>
    <row r="52" spans="2:8" ht="15">
      <c r="B52" s="7" t="s">
        <v>42</v>
      </c>
      <c r="C52" s="45">
        <v>26982232</v>
      </c>
      <c r="D52" s="45">
        <v>26982232</v>
      </c>
      <c r="E52" s="45">
        <v>0</v>
      </c>
      <c r="F52" s="45">
        <v>0</v>
      </c>
      <c r="G52" s="45">
        <v>2342860.53</v>
      </c>
      <c r="H52" s="47">
        <f>SUM(E52:G52)</f>
        <v>2342860.53</v>
      </c>
    </row>
    <row r="53" spans="2:8" ht="31.5">
      <c r="B53" s="7" t="s">
        <v>43</v>
      </c>
      <c r="C53" s="45">
        <v>0</v>
      </c>
      <c r="D53" s="45">
        <v>0</v>
      </c>
      <c r="E53" s="45"/>
      <c r="F53" s="45">
        <v>0</v>
      </c>
      <c r="G53" s="45"/>
      <c r="H53" s="47">
        <f t="shared" si="6"/>
        <v>0</v>
      </c>
    </row>
    <row r="54" spans="2:8" ht="15">
      <c r="B54" s="2" t="s">
        <v>44</v>
      </c>
      <c r="C54" s="42">
        <f>C56+C59+C57+C58+C55+C60+C61</f>
        <v>535000000</v>
      </c>
      <c r="D54" s="42">
        <f aca="true" t="shared" si="7" ref="D54:G54">D55+D56+D57-D58+D59+D60+D61</f>
        <v>535000000</v>
      </c>
      <c r="E54" s="42">
        <f t="shared" si="7"/>
        <v>127916666.34</v>
      </c>
      <c r="F54" s="42">
        <f t="shared" si="7"/>
        <v>2428484.89</v>
      </c>
      <c r="G54" s="42">
        <f t="shared" si="7"/>
        <v>3404847.78</v>
      </c>
      <c r="H54" s="44">
        <f>SUM(H55:H61)</f>
        <v>133749999.01</v>
      </c>
    </row>
    <row r="55" spans="2:8" ht="15">
      <c r="B55" s="7" t="s">
        <v>45</v>
      </c>
      <c r="C55" s="45">
        <v>0</v>
      </c>
      <c r="D55" s="45">
        <v>0</v>
      </c>
      <c r="E55" s="45"/>
      <c r="F55" s="45">
        <v>0</v>
      </c>
      <c r="G55" s="45"/>
      <c r="H55" s="47">
        <f>SUM(E55:G55)</f>
        <v>0</v>
      </c>
    </row>
    <row r="56" spans="2:8" ht="31.5">
      <c r="B56" s="7" t="s">
        <v>46</v>
      </c>
      <c r="C56" s="45">
        <v>35000000</v>
      </c>
      <c r="D56" s="45">
        <v>35000000</v>
      </c>
      <c r="E56" s="45">
        <v>2916666.34</v>
      </c>
      <c r="F56" s="45">
        <v>2428484.89</v>
      </c>
      <c r="G56" s="45">
        <v>3404847.78</v>
      </c>
      <c r="H56" s="47">
        <f aca="true" t="shared" si="8" ref="H56:H61">SUM(E56:G56)</f>
        <v>8749999.01</v>
      </c>
    </row>
    <row r="57" spans="2:8" ht="31.5">
      <c r="B57" s="7" t="s">
        <v>47</v>
      </c>
      <c r="C57" s="45">
        <v>0</v>
      </c>
      <c r="D57" s="45">
        <v>0</v>
      </c>
      <c r="E57" s="45"/>
      <c r="F57" s="45">
        <v>0</v>
      </c>
      <c r="G57" s="45"/>
      <c r="H57" s="47">
        <f t="shared" si="8"/>
        <v>0</v>
      </c>
    </row>
    <row r="58" spans="2:8" ht="31.5">
      <c r="B58" s="7" t="s">
        <v>48</v>
      </c>
      <c r="C58" s="45">
        <v>0</v>
      </c>
      <c r="D58" s="45">
        <v>0</v>
      </c>
      <c r="E58" s="45"/>
      <c r="F58" s="45">
        <v>0</v>
      </c>
      <c r="G58" s="45"/>
      <c r="H58" s="47">
        <f t="shared" si="8"/>
        <v>0</v>
      </c>
    </row>
    <row r="59" spans="2:8" ht="31.5">
      <c r="B59" s="7" t="s">
        <v>49</v>
      </c>
      <c r="C59" s="45">
        <v>500000000</v>
      </c>
      <c r="D59" s="45">
        <v>500000000</v>
      </c>
      <c r="E59" s="45">
        <v>125000000</v>
      </c>
      <c r="F59" s="45">
        <v>0</v>
      </c>
      <c r="G59" s="45"/>
      <c r="H59" s="47">
        <f t="shared" si="8"/>
        <v>125000000</v>
      </c>
    </row>
    <row r="60" spans="2:8" ht="15">
      <c r="B60" s="7" t="s">
        <v>50</v>
      </c>
      <c r="C60" s="45">
        <v>0</v>
      </c>
      <c r="D60" s="45">
        <v>0</v>
      </c>
      <c r="E60" s="42">
        <v>0</v>
      </c>
      <c r="F60" s="42">
        <v>0</v>
      </c>
      <c r="G60" s="42"/>
      <c r="H60" s="47">
        <f t="shared" si="8"/>
        <v>0</v>
      </c>
    </row>
    <row r="61" spans="2:8" ht="31.5">
      <c r="B61" s="7" t="s">
        <v>51</v>
      </c>
      <c r="C61" s="45">
        <v>0</v>
      </c>
      <c r="D61" s="45">
        <v>0</v>
      </c>
      <c r="E61" s="45">
        <v>0</v>
      </c>
      <c r="F61" s="45">
        <v>0</v>
      </c>
      <c r="G61" s="45"/>
      <c r="H61" s="47">
        <f t="shared" si="8"/>
        <v>0</v>
      </c>
    </row>
    <row r="62" spans="2:8" ht="15">
      <c r="B62" s="2" t="s">
        <v>52</v>
      </c>
      <c r="C62" s="42">
        <f>C63+C64+C65+C66+C67+C68+C70+C71+C69</f>
        <v>118253087</v>
      </c>
      <c r="D62" s="42">
        <f aca="true" t="shared" si="9" ref="D62:E62">D63+D64+D65+D66+D67+D68+D69+D70+D71</f>
        <v>133553087</v>
      </c>
      <c r="E62" s="42">
        <f t="shared" si="9"/>
        <v>0</v>
      </c>
      <c r="F62" s="42">
        <f>F63+F64+F65+F66+F67+F68+F69+F70+F71</f>
        <v>0</v>
      </c>
      <c r="G62" s="42">
        <f>G63+G64+G65+G66+G67+G68+G69+G70+G71</f>
        <v>8133249.84</v>
      </c>
      <c r="H62" s="44">
        <f>SUM(H63:H71)</f>
        <v>8133249.84</v>
      </c>
    </row>
    <row r="63" spans="2:8" ht="15">
      <c r="B63" s="7" t="s">
        <v>53</v>
      </c>
      <c r="C63" s="45">
        <v>47910403</v>
      </c>
      <c r="D63" s="45">
        <v>55760403</v>
      </c>
      <c r="E63" s="45">
        <v>0</v>
      </c>
      <c r="F63" s="45"/>
      <c r="G63" s="45">
        <v>5357699.53</v>
      </c>
      <c r="H63" s="47">
        <f>SUM(E63:G63)</f>
        <v>5357699.53</v>
      </c>
    </row>
    <row r="64" spans="2:8" ht="15">
      <c r="B64" s="7" t="s">
        <v>54</v>
      </c>
      <c r="C64" s="45">
        <v>4760000</v>
      </c>
      <c r="D64" s="45">
        <v>4742600</v>
      </c>
      <c r="E64" s="45">
        <v>0</v>
      </c>
      <c r="F64" s="45"/>
      <c r="G64" s="45">
        <v>0</v>
      </c>
      <c r="H64" s="47">
        <f aca="true" t="shared" si="10" ref="H64:H71">SUM(E64:G64)</f>
        <v>0</v>
      </c>
    </row>
    <row r="65" spans="2:8" ht="15">
      <c r="B65" s="7" t="s">
        <v>55</v>
      </c>
      <c r="C65" s="45">
        <v>1121000</v>
      </c>
      <c r="D65" s="45">
        <v>1121000</v>
      </c>
      <c r="E65" s="45">
        <v>0</v>
      </c>
      <c r="F65" s="45"/>
      <c r="G65" s="45">
        <v>0</v>
      </c>
      <c r="H65" s="47">
        <f t="shared" si="10"/>
        <v>0</v>
      </c>
    </row>
    <row r="66" spans="2:8" ht="15">
      <c r="B66" s="7" t="s">
        <v>56</v>
      </c>
      <c r="C66" s="45">
        <v>30900000</v>
      </c>
      <c r="D66" s="45">
        <v>36500000</v>
      </c>
      <c r="E66" s="45">
        <v>0</v>
      </c>
      <c r="F66" s="45"/>
      <c r="G66" s="45">
        <v>2546200.01</v>
      </c>
      <c r="H66" s="47">
        <f t="shared" si="10"/>
        <v>2546200.01</v>
      </c>
    </row>
    <row r="67" spans="2:8" ht="15">
      <c r="B67" s="7" t="s">
        <v>57</v>
      </c>
      <c r="C67" s="45">
        <v>12716168</v>
      </c>
      <c r="D67" s="45">
        <v>14817868</v>
      </c>
      <c r="E67" s="45">
        <v>0</v>
      </c>
      <c r="F67" s="45"/>
      <c r="G67" s="45">
        <v>151450.3</v>
      </c>
      <c r="H67" s="47">
        <f t="shared" si="10"/>
        <v>151450.3</v>
      </c>
    </row>
    <row r="68" spans="2:8" ht="15">
      <c r="B68" s="7" t="s">
        <v>58</v>
      </c>
      <c r="C68" s="45">
        <v>4050000</v>
      </c>
      <c r="D68" s="45">
        <v>3815700</v>
      </c>
      <c r="E68" s="45">
        <v>0</v>
      </c>
      <c r="F68" s="45"/>
      <c r="G68" s="45">
        <v>0</v>
      </c>
      <c r="H68" s="47">
        <f t="shared" si="10"/>
        <v>0</v>
      </c>
    </row>
    <row r="69" spans="2:8" ht="15">
      <c r="B69" s="7" t="s">
        <v>59</v>
      </c>
      <c r="C69" s="45">
        <v>0</v>
      </c>
      <c r="D69" s="45">
        <v>16545516</v>
      </c>
      <c r="E69" s="45">
        <v>0</v>
      </c>
      <c r="F69" s="45"/>
      <c r="G69" s="45"/>
      <c r="H69" s="47">
        <f t="shared" si="10"/>
        <v>0</v>
      </c>
    </row>
    <row r="70" spans="2:8" ht="15">
      <c r="B70" s="7" t="s">
        <v>60</v>
      </c>
      <c r="C70" s="45">
        <v>16545516</v>
      </c>
      <c r="D70" s="45">
        <v>0</v>
      </c>
      <c r="E70" s="45">
        <v>0</v>
      </c>
      <c r="F70" s="45"/>
      <c r="G70" s="45">
        <v>77900</v>
      </c>
      <c r="H70" s="47">
        <f t="shared" si="10"/>
        <v>77900</v>
      </c>
    </row>
    <row r="71" spans="2:8" ht="31.5">
      <c r="B71" s="7" t="s">
        <v>61</v>
      </c>
      <c r="C71" s="45">
        <v>250000</v>
      </c>
      <c r="D71" s="45">
        <v>250000</v>
      </c>
      <c r="E71" s="45">
        <v>0</v>
      </c>
      <c r="F71" s="45"/>
      <c r="G71" s="45"/>
      <c r="H71" s="47">
        <f t="shared" si="10"/>
        <v>0</v>
      </c>
    </row>
    <row r="72" spans="2:8" ht="15">
      <c r="B72" s="2" t="s">
        <v>62</v>
      </c>
      <c r="C72" s="42">
        <f aca="true" t="shared" si="11" ref="C72:G72">C73+C74+C75-C76</f>
        <v>30030000</v>
      </c>
      <c r="D72" s="42">
        <f t="shared" si="11"/>
        <v>48030000</v>
      </c>
      <c r="E72" s="42">
        <f t="shared" si="11"/>
        <v>0</v>
      </c>
      <c r="F72" s="42">
        <f t="shared" si="11"/>
        <v>16110093.41</v>
      </c>
      <c r="G72" s="42">
        <f t="shared" si="11"/>
        <v>8944706.59</v>
      </c>
      <c r="H72" s="44">
        <f>SUM(H73:H90)</f>
        <v>25054800</v>
      </c>
    </row>
    <row r="73" spans="2:8" ht="15">
      <c r="B73" s="7" t="s">
        <v>63</v>
      </c>
      <c r="C73" s="45">
        <v>30030000</v>
      </c>
      <c r="D73" s="45">
        <v>48030000</v>
      </c>
      <c r="E73" s="45">
        <v>0</v>
      </c>
      <c r="F73" s="45">
        <v>16110093.41</v>
      </c>
      <c r="G73" s="45">
        <v>8944706.59</v>
      </c>
      <c r="H73" s="47">
        <f>SUM(E73:G73)</f>
        <v>25054800</v>
      </c>
    </row>
    <row r="74" spans="2:8" ht="15">
      <c r="B74" s="7" t="s">
        <v>64</v>
      </c>
      <c r="C74" s="45"/>
      <c r="D74" s="45"/>
      <c r="E74" s="45">
        <v>0</v>
      </c>
      <c r="F74" s="45"/>
      <c r="G74" s="45"/>
      <c r="H74" s="47">
        <f aca="true" t="shared" si="12" ref="H74:H75">SUM(E74:G74)</f>
        <v>0</v>
      </c>
    </row>
    <row r="75" spans="2:8" ht="15">
      <c r="B75" s="7" t="s">
        <v>65</v>
      </c>
      <c r="C75" s="45"/>
      <c r="D75" s="45"/>
      <c r="E75" s="45">
        <v>0</v>
      </c>
      <c r="F75" s="45"/>
      <c r="G75" s="45"/>
      <c r="H75" s="47">
        <f t="shared" si="12"/>
        <v>0</v>
      </c>
    </row>
    <row r="76" spans="2:8" ht="32.25" thickBot="1">
      <c r="B76" s="9" t="s">
        <v>66</v>
      </c>
      <c r="C76" s="48"/>
      <c r="D76" s="48"/>
      <c r="E76" s="48">
        <v>0</v>
      </c>
      <c r="F76" s="48"/>
      <c r="G76" s="48"/>
      <c r="H76" s="49">
        <f>SUM(E76:G76)</f>
        <v>0</v>
      </c>
    </row>
    <row r="77" spans="2:8" ht="15">
      <c r="B77" s="10"/>
      <c r="C77" s="46"/>
      <c r="D77" s="46"/>
      <c r="E77" s="50"/>
      <c r="F77" s="50"/>
      <c r="G77" s="50"/>
      <c r="H77" s="32"/>
    </row>
    <row r="78" spans="2:8" ht="15">
      <c r="B78" s="10"/>
      <c r="C78" s="46"/>
      <c r="D78" s="46"/>
      <c r="E78" s="50"/>
      <c r="F78" s="50"/>
      <c r="G78" s="50"/>
      <c r="H78" s="32"/>
    </row>
    <row r="79" spans="2:8" ht="16.5" thickBot="1">
      <c r="B79" s="10"/>
      <c r="C79" s="46"/>
      <c r="D79" s="46"/>
      <c r="E79" s="50"/>
      <c r="F79" s="50"/>
      <c r="G79" s="50"/>
      <c r="H79" s="11"/>
    </row>
    <row r="80" spans="2:12" ht="31.5">
      <c r="B80" s="12" t="s">
        <v>67</v>
      </c>
      <c r="C80" s="51"/>
      <c r="D80" s="51"/>
      <c r="E80" s="52">
        <f>E81+E82+E83+E84+E85</f>
        <v>0</v>
      </c>
      <c r="F80" s="52">
        <f aca="true" t="shared" si="13" ref="F80:G80">F81+F82+F83+F84+F85</f>
        <v>0</v>
      </c>
      <c r="G80" s="52">
        <f t="shared" si="13"/>
        <v>0</v>
      </c>
      <c r="H80" s="53">
        <f>SUM(H81:H90)</f>
        <v>0</v>
      </c>
      <c r="J80" s="77"/>
      <c r="K80" s="77"/>
      <c r="L80" s="77"/>
    </row>
    <row r="81" spans="2:12" ht="15">
      <c r="B81" s="7" t="s">
        <v>68</v>
      </c>
      <c r="C81" s="45"/>
      <c r="D81" s="45"/>
      <c r="E81" s="50">
        <v>0</v>
      </c>
      <c r="F81" s="50"/>
      <c r="G81" s="50"/>
      <c r="H81" s="13">
        <f>SUM(E81:G81)</f>
        <v>0</v>
      </c>
      <c r="J81" s="77"/>
      <c r="K81" s="77"/>
      <c r="L81" s="77"/>
    </row>
    <row r="82" spans="2:12" ht="31.5">
      <c r="B82" s="7" t="s">
        <v>69</v>
      </c>
      <c r="C82" s="45"/>
      <c r="D82" s="45"/>
      <c r="E82" s="50">
        <v>0</v>
      </c>
      <c r="F82" s="50"/>
      <c r="G82" s="50"/>
      <c r="H82" s="13">
        <f aca="true" t="shared" si="14" ref="H82:H89">SUM(E82:G82)</f>
        <v>0</v>
      </c>
      <c r="J82" s="77"/>
      <c r="K82" s="77"/>
      <c r="L82" s="77"/>
    </row>
    <row r="83" spans="2:8" ht="15">
      <c r="B83" s="7" t="s">
        <v>70</v>
      </c>
      <c r="C83" s="45"/>
      <c r="D83" s="45"/>
      <c r="E83" s="50">
        <v>0</v>
      </c>
      <c r="F83" s="50"/>
      <c r="G83" s="50"/>
      <c r="H83" s="13">
        <f t="shared" si="14"/>
        <v>0</v>
      </c>
    </row>
    <row r="84" spans="2:8" ht="15">
      <c r="B84" s="7" t="s">
        <v>71</v>
      </c>
      <c r="C84" s="45"/>
      <c r="D84" s="45"/>
      <c r="E84" s="50">
        <v>0</v>
      </c>
      <c r="F84" s="50"/>
      <c r="G84" s="50"/>
      <c r="H84" s="13">
        <f t="shared" si="14"/>
        <v>0</v>
      </c>
    </row>
    <row r="85" spans="2:8" ht="15">
      <c r="B85" s="7" t="s">
        <v>72</v>
      </c>
      <c r="C85" s="45"/>
      <c r="D85" s="45"/>
      <c r="E85" s="50">
        <v>0</v>
      </c>
      <c r="F85" s="50"/>
      <c r="G85" s="50"/>
      <c r="H85" s="13">
        <f t="shared" si="14"/>
        <v>0</v>
      </c>
    </row>
    <row r="86" spans="2:8" ht="15">
      <c r="B86" s="2" t="s">
        <v>73</v>
      </c>
      <c r="C86" s="42"/>
      <c r="D86" s="42"/>
      <c r="E86" s="54">
        <f>E87+E88+E89-E90</f>
        <v>0</v>
      </c>
      <c r="F86" s="54"/>
      <c r="G86" s="54"/>
      <c r="H86" s="13">
        <f t="shared" si="14"/>
        <v>0</v>
      </c>
    </row>
    <row r="87" spans="2:8" ht="15">
      <c r="B87" s="7" t="s">
        <v>74</v>
      </c>
      <c r="C87" s="45"/>
      <c r="D87" s="45"/>
      <c r="E87" s="50">
        <v>0</v>
      </c>
      <c r="F87" s="50"/>
      <c r="G87" s="50"/>
      <c r="H87" s="13">
        <f t="shared" si="14"/>
        <v>0</v>
      </c>
    </row>
    <row r="88" spans="2:8" ht="15">
      <c r="B88" s="7" t="s">
        <v>75</v>
      </c>
      <c r="C88" s="45"/>
      <c r="D88" s="45"/>
      <c r="E88" s="50">
        <v>0</v>
      </c>
      <c r="F88" s="50"/>
      <c r="G88" s="50"/>
      <c r="H88" s="13">
        <f t="shared" si="14"/>
        <v>0</v>
      </c>
    </row>
    <row r="89" spans="2:8" ht="15">
      <c r="B89" s="7" t="s">
        <v>76</v>
      </c>
      <c r="C89" s="45"/>
      <c r="D89" s="45"/>
      <c r="E89" s="50">
        <v>0</v>
      </c>
      <c r="F89" s="50"/>
      <c r="G89" s="50"/>
      <c r="H89" s="13">
        <f t="shared" si="14"/>
        <v>0</v>
      </c>
    </row>
    <row r="90" spans="2:8" ht="31.5">
      <c r="B90" s="7" t="s">
        <v>77</v>
      </c>
      <c r="C90" s="45"/>
      <c r="D90" s="45"/>
      <c r="E90" s="50">
        <v>0</v>
      </c>
      <c r="F90" s="50"/>
      <c r="G90" s="50"/>
      <c r="H90" s="13">
        <f>SUM(E90:G90)</f>
        <v>0</v>
      </c>
    </row>
    <row r="91" spans="2:8" ht="16.5" thickBot="1">
      <c r="B91" s="14" t="s">
        <v>78</v>
      </c>
      <c r="C91" s="55">
        <f>+C18+C24+C34+C54+C62+C72+C44</f>
        <v>21932536118</v>
      </c>
      <c r="D91" s="55">
        <f>+D18+D24+D34+D54+D62+D72+D44</f>
        <v>21932536118</v>
      </c>
      <c r="E91" s="55">
        <f aca="true" t="shared" si="15" ref="E91:G91">E18+E24+E34+E44+E54+E62+E72+E80+E86</f>
        <v>470195910.71000004</v>
      </c>
      <c r="F91" s="55">
        <f t="shared" si="15"/>
        <v>1402196329.13</v>
      </c>
      <c r="G91" s="55">
        <f t="shared" si="15"/>
        <v>3064122055.520001</v>
      </c>
      <c r="H91" s="56">
        <f>H18+H24+H34+H44+H54+H62+H72+H80+H86</f>
        <v>4936514295.360001</v>
      </c>
    </row>
    <row r="92" spans="2:8" ht="15">
      <c r="B92" s="12" t="s">
        <v>79</v>
      </c>
      <c r="C92" s="51"/>
      <c r="D92" s="51"/>
      <c r="E92" s="57">
        <f aca="true" t="shared" si="16" ref="E92:G92">E93+E96+E99</f>
        <v>0</v>
      </c>
      <c r="F92" s="57">
        <f t="shared" si="16"/>
        <v>0</v>
      </c>
      <c r="G92" s="57">
        <f t="shared" si="16"/>
        <v>0</v>
      </c>
      <c r="H92" s="53">
        <f>SUM(H93+H96+H99)</f>
        <v>0</v>
      </c>
    </row>
    <row r="93" spans="2:8" ht="15">
      <c r="B93" s="2" t="s">
        <v>80</v>
      </c>
      <c r="C93" s="43"/>
      <c r="D93" s="43"/>
      <c r="E93" s="46">
        <f aca="true" t="shared" si="17" ref="E93">E94+E95</f>
        <v>0</v>
      </c>
      <c r="F93" s="46"/>
      <c r="G93" s="46"/>
      <c r="H93" s="41">
        <f>SUM(H94:H95)</f>
        <v>0</v>
      </c>
    </row>
    <row r="94" spans="2:8" ht="15">
      <c r="B94" s="7" t="s">
        <v>81</v>
      </c>
      <c r="C94" s="46"/>
      <c r="D94" s="46"/>
      <c r="E94" s="46">
        <v>0</v>
      </c>
      <c r="F94" s="46"/>
      <c r="G94" s="46"/>
      <c r="H94" s="41">
        <f>SUM(E94:F94)</f>
        <v>0</v>
      </c>
    </row>
    <row r="95" spans="2:8" ht="15">
      <c r="B95" s="7" t="s">
        <v>82</v>
      </c>
      <c r="C95" s="46"/>
      <c r="D95" s="46"/>
      <c r="E95" s="46">
        <v>0</v>
      </c>
      <c r="F95" s="46"/>
      <c r="G95" s="46"/>
      <c r="H95" s="41">
        <f>SUM(E95:F95)</f>
        <v>0</v>
      </c>
    </row>
    <row r="96" spans="2:8" ht="15">
      <c r="B96" s="2" t="s">
        <v>83</v>
      </c>
      <c r="C96" s="43"/>
      <c r="D96" s="43">
        <f>+D97+D98</f>
        <v>0</v>
      </c>
      <c r="E96" s="43">
        <f aca="true" t="shared" si="18" ref="E96:F96">+E97+E98</f>
        <v>0</v>
      </c>
      <c r="F96" s="43">
        <f t="shared" si="18"/>
        <v>0</v>
      </c>
      <c r="G96" s="43"/>
      <c r="H96" s="13">
        <f>SUM(H97:H98)</f>
        <v>0</v>
      </c>
    </row>
    <row r="97" spans="2:8" ht="15">
      <c r="B97" s="7" t="s">
        <v>84</v>
      </c>
      <c r="C97" s="46"/>
      <c r="D97" s="45"/>
      <c r="E97" s="46">
        <v>0</v>
      </c>
      <c r="F97" s="46"/>
      <c r="G97" s="46"/>
      <c r="H97" s="41">
        <f>SUM(E97:E97)</f>
        <v>0</v>
      </c>
    </row>
    <row r="98" spans="2:8" ht="15">
      <c r="B98" s="7" t="s">
        <v>85</v>
      </c>
      <c r="C98" s="46"/>
      <c r="D98" s="46"/>
      <c r="E98" s="46">
        <v>0</v>
      </c>
      <c r="F98" s="46"/>
      <c r="G98" s="46"/>
      <c r="H98" s="41">
        <f>+E98</f>
        <v>0</v>
      </c>
    </row>
    <row r="99" spans="2:9" ht="15">
      <c r="B99" s="2" t="s">
        <v>86</v>
      </c>
      <c r="C99" s="43"/>
      <c r="D99" s="43"/>
      <c r="E99" s="46">
        <f aca="true" t="shared" si="19" ref="E99:F99">E100</f>
        <v>0</v>
      </c>
      <c r="F99" s="46">
        <f t="shared" si="19"/>
        <v>0</v>
      </c>
      <c r="G99" s="46"/>
      <c r="H99" s="41">
        <f>SUM(H100)</f>
        <v>0</v>
      </c>
      <c r="I99" s="62"/>
    </row>
    <row r="100" spans="2:8" ht="15">
      <c r="B100" s="7" t="s">
        <v>87</v>
      </c>
      <c r="C100" s="46"/>
      <c r="D100" s="46"/>
      <c r="E100" s="46">
        <v>0</v>
      </c>
      <c r="F100" s="46"/>
      <c r="G100" s="46"/>
      <c r="H100" s="41">
        <f>+E100</f>
        <v>0</v>
      </c>
    </row>
    <row r="101" spans="2:8" ht="16.5" thickBot="1">
      <c r="B101" s="14" t="s">
        <v>88</v>
      </c>
      <c r="C101" s="55"/>
      <c r="D101" s="55">
        <f>+D96+D99+D93</f>
        <v>0</v>
      </c>
      <c r="E101" s="58">
        <f aca="true" t="shared" si="20" ref="E101:H101">E93+E96+E99</f>
        <v>0</v>
      </c>
      <c r="F101" s="58"/>
      <c r="G101" s="58"/>
      <c r="H101" s="59">
        <f t="shared" si="20"/>
        <v>0</v>
      </c>
    </row>
    <row r="102" spans="2:8" ht="16.5" thickBot="1">
      <c r="B102" s="16" t="s">
        <v>89</v>
      </c>
      <c r="C102" s="60">
        <f>+C91</f>
        <v>21932536118</v>
      </c>
      <c r="D102" s="60">
        <f>+D91+D101</f>
        <v>21932536118</v>
      </c>
      <c r="E102" s="60">
        <f aca="true" t="shared" si="21" ref="E102:G102">E91+E101</f>
        <v>470195910.71000004</v>
      </c>
      <c r="F102" s="60">
        <f t="shared" si="21"/>
        <v>1402196329.13</v>
      </c>
      <c r="G102" s="60">
        <f t="shared" si="21"/>
        <v>3064122055.520001</v>
      </c>
      <c r="H102" s="61">
        <f>+H91+H96</f>
        <v>4936514295.360001</v>
      </c>
    </row>
    <row r="103" spans="2:7" ht="15">
      <c r="B103" s="17" t="s">
        <v>90</v>
      </c>
      <c r="E103" s="5"/>
      <c r="F103" s="5"/>
      <c r="G103" s="5"/>
    </row>
    <row r="104" spans="2:7" ht="15">
      <c r="B104" s="18" t="s">
        <v>91</v>
      </c>
      <c r="C104" s="17"/>
      <c r="D104" s="17"/>
      <c r="E104" s="8"/>
      <c r="F104" s="8"/>
      <c r="G104" s="8"/>
    </row>
    <row r="105" spans="2:7" ht="15">
      <c r="B105" s="19" t="s">
        <v>92</v>
      </c>
      <c r="C105" s="18"/>
      <c r="D105" s="18"/>
      <c r="E105" s="8"/>
      <c r="F105" s="8"/>
      <c r="G105" s="8"/>
    </row>
    <row r="106" spans="2:7" ht="15">
      <c r="B106" s="19" t="s">
        <v>93</v>
      </c>
      <c r="C106" s="19"/>
      <c r="D106" s="19"/>
      <c r="E106" s="20"/>
      <c r="F106" s="20"/>
      <c r="G106" s="20"/>
    </row>
    <row r="107" spans="2:7" ht="15">
      <c r="B107" s="19" t="s">
        <v>94</v>
      </c>
      <c r="C107" s="19"/>
      <c r="D107" s="19"/>
      <c r="E107" s="20"/>
      <c r="F107" s="20"/>
      <c r="G107" s="20"/>
    </row>
    <row r="108" spans="2:7" ht="15">
      <c r="B108" s="19" t="s">
        <v>112</v>
      </c>
      <c r="C108" s="19"/>
      <c r="D108" s="19"/>
      <c r="E108" s="8"/>
      <c r="F108" s="8"/>
      <c r="G108" s="8"/>
    </row>
    <row r="109" spans="2:10" ht="15">
      <c r="B109" s="19" t="s">
        <v>113</v>
      </c>
      <c r="C109" s="19"/>
      <c r="D109" s="19"/>
      <c r="J109" s="21"/>
    </row>
    <row r="110" spans="2:10" ht="15">
      <c r="B110" s="1" t="s">
        <v>106</v>
      </c>
      <c r="C110" s="19"/>
      <c r="D110" s="19"/>
      <c r="J110" s="21"/>
    </row>
    <row r="111" spans="2:10" ht="15">
      <c r="B111" s="22" t="s">
        <v>95</v>
      </c>
      <c r="J111" s="21"/>
    </row>
    <row r="112" spans="2:10" ht="31.5">
      <c r="B112" s="23" t="s">
        <v>96</v>
      </c>
      <c r="J112" s="21"/>
    </row>
    <row r="113" spans="2:10" ht="31.5">
      <c r="B113" s="23" t="s">
        <v>97</v>
      </c>
      <c r="J113" s="21"/>
    </row>
    <row r="114" spans="2:10" ht="48" customHeight="1">
      <c r="B114" s="24" t="s">
        <v>98</v>
      </c>
      <c r="J114" s="21"/>
    </row>
    <row r="115" ht="15">
      <c r="J115" s="21"/>
    </row>
    <row r="116" spans="2:7" ht="15">
      <c r="B116" s="17"/>
      <c r="C116" s="17"/>
      <c r="D116" s="17"/>
      <c r="E116" s="25"/>
      <c r="F116" s="25"/>
      <c r="G116" s="25"/>
    </row>
    <row r="117" spans="2:7" ht="15">
      <c r="B117" s="63"/>
      <c r="C117" s="63"/>
      <c r="D117" s="63"/>
      <c r="E117" s="63"/>
      <c r="F117" s="26"/>
      <c r="G117" s="26"/>
    </row>
    <row r="118" spans="2:9" ht="45" customHeight="1">
      <c r="B118" s="39" t="s">
        <v>99</v>
      </c>
      <c r="C118" s="83" t="s">
        <v>100</v>
      </c>
      <c r="D118" s="83"/>
      <c r="F118" s="64" t="s">
        <v>107</v>
      </c>
      <c r="G118" s="64"/>
      <c r="H118" s="64"/>
      <c r="I118" s="81"/>
    </row>
    <row r="119" spans="2:9" ht="43.5" customHeight="1">
      <c r="B119" s="40" t="s">
        <v>101</v>
      </c>
      <c r="C119" s="66" t="s">
        <v>102</v>
      </c>
      <c r="D119" s="66"/>
      <c r="E119" s="82"/>
      <c r="F119" s="67" t="s">
        <v>108</v>
      </c>
      <c r="G119" s="67"/>
      <c r="H119" s="67"/>
      <c r="I119" s="82"/>
    </row>
    <row r="120" spans="2:9" ht="31.5" customHeight="1">
      <c r="B120" s="38" t="s">
        <v>103</v>
      </c>
      <c r="C120" s="65" t="s">
        <v>104</v>
      </c>
      <c r="D120" s="65"/>
      <c r="F120" s="64" t="s">
        <v>105</v>
      </c>
      <c r="G120" s="64"/>
      <c r="H120" s="64"/>
      <c r="I120" s="81"/>
    </row>
    <row r="122" spans="2:7" ht="15">
      <c r="B122" s="68"/>
      <c r="C122" s="68"/>
      <c r="D122" s="68"/>
      <c r="E122" s="68"/>
      <c r="F122" s="28"/>
      <c r="G122" s="28"/>
    </row>
    <row r="123" spans="2:7" ht="15">
      <c r="B123" s="63"/>
      <c r="C123" s="63"/>
      <c r="D123" s="63"/>
      <c r="E123" s="63"/>
      <c r="F123" s="26"/>
      <c r="G123" s="26"/>
    </row>
    <row r="125" spans="5:7" ht="15">
      <c r="E125" s="29"/>
      <c r="F125" s="29"/>
      <c r="G125" s="29"/>
    </row>
    <row r="126" spans="5:7" ht="15">
      <c r="E126" s="27"/>
      <c r="F126" s="27"/>
      <c r="G126" s="27"/>
    </row>
    <row r="127" spans="2:7" ht="15">
      <c r="B127" s="17"/>
      <c r="C127" s="17"/>
      <c r="D127" s="17"/>
      <c r="E127" s="30"/>
      <c r="F127" s="30"/>
      <c r="G127" s="30"/>
    </row>
    <row r="128" spans="2:7" ht="15">
      <c r="B128" s="28"/>
      <c r="C128" s="28"/>
      <c r="D128" s="28"/>
      <c r="E128" s="29"/>
      <c r="F128" s="29"/>
      <c r="G128" s="29"/>
    </row>
    <row r="129" spans="2:7" ht="15">
      <c r="B129" s="26"/>
      <c r="C129" s="26"/>
      <c r="D129" s="26"/>
      <c r="E129" s="30"/>
      <c r="F129" s="30"/>
      <c r="G129" s="30"/>
    </row>
    <row r="137" spans="5:7" ht="15">
      <c r="E137" s="6"/>
      <c r="F137" s="6"/>
      <c r="G137" s="6"/>
    </row>
    <row r="138" spans="5:7" ht="15">
      <c r="E138" s="31"/>
      <c r="F138" s="31"/>
      <c r="G138" s="31"/>
    </row>
    <row r="141" spans="5:7" ht="15">
      <c r="E141" s="6"/>
      <c r="F141" s="6"/>
      <c r="G141" s="6"/>
    </row>
    <row r="143" spans="5:7" ht="15">
      <c r="E143" s="21"/>
      <c r="F143" s="21"/>
      <c r="G143" s="21"/>
    </row>
  </sheetData>
  <mergeCells count="14">
    <mergeCell ref="F118:H118"/>
    <mergeCell ref="F119:H119"/>
    <mergeCell ref="F120:H120"/>
    <mergeCell ref="B117:E117"/>
    <mergeCell ref="B11:H11"/>
    <mergeCell ref="B12:H12"/>
    <mergeCell ref="B13:H13"/>
    <mergeCell ref="B14:H14"/>
    <mergeCell ref="E15:H15"/>
    <mergeCell ref="B123:E123"/>
    <mergeCell ref="C120:D120"/>
    <mergeCell ref="C118:D118"/>
    <mergeCell ref="C119:D119"/>
    <mergeCell ref="B122:E122"/>
  </mergeCells>
  <printOptions horizontalCentered="1" verticalCentered="1"/>
  <pageMargins left="0.25" right="0.25" top="0.75" bottom="0.75" header="0.3" footer="0.3"/>
  <pageSetup horizontalDpi="1200" verticalDpi="1200" orientation="landscape" scale="60" r:id="rId2"/>
  <rowBreaks count="2" manualBreakCount="2">
    <brk id="49" max="16383" man="1"/>
    <brk id="77" max="16383" man="1"/>
  </rowBreaks>
  <ignoredErrors>
    <ignoredError sqref="H9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2024-04-06T00:02:34Z</cp:lastPrinted>
  <dcterms:created xsi:type="dcterms:W3CDTF">2023-09-06T15:21:13Z</dcterms:created>
  <dcterms:modified xsi:type="dcterms:W3CDTF">2024-04-06T00:31:33Z</dcterms:modified>
  <cp:category/>
  <cp:version/>
  <cp:contentType/>
  <cp:contentStatus/>
</cp:coreProperties>
</file>